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'BRPL'!$A$1:$Q$180</definedName>
    <definedName name="_xlnm.Print_Area" localSheetId="1">'BYPL'!$A$1:$Q$172</definedName>
    <definedName name="_xlnm.Print_Area" localSheetId="7">'FINAL EX. SUMMARY'!$A$1:$Q$41</definedName>
    <definedName name="_xlnm.Print_Area" localSheetId="4">'MES'!$A$1:$Q$61</definedName>
    <definedName name="_xlnm.Print_Area" localSheetId="0">'NDPL'!$A$1:$Q$161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<sst xmlns="http://schemas.openxmlformats.org/spreadsheetml/2006/main" count="1540" uniqueCount="440">
  <si>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</si>
  <si>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</si>
  <si>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</si>
  <si>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</si>
  <si>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</si>
  <si>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</si>
  <si>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</si>
  <si>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</si>
  <si>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</si>
  <si>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</si>
  <si>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</si>
  <si>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</si>
  <si>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</si>
  <si>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</si>
  <si>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</si>
  <si>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</si>
  <si>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</si>
  <si>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</si>
  <si>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</si>
  <si>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</si>
  <si>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</si>
  <si>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</si>
  <si>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</si>
  <si>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</si>
  <si>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</si>
  <si>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</si>
  <si>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</si>
  <si>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</si>
  <si>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</si>
  <si>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</si>
  <si>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</si>
  <si>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</si>
  <si>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</si>
  <si>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</si>
  <si>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</si>
  <si>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</si>
  <si>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</si>
  <si>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</si>
  <si>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</si>
  <si>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</si>
  <si>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</si>
  <si>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</si>
  <si>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</si>
  <si>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</si>
  <si>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</si>
  <si>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</si>
  <si>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</si>
  <si>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</si>
  <si>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</si>
  <si>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</si>
  <si>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</si>
  <si>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</si>
  <si>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</si>
  <si>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</si>
  <si>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</si>
  <si>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</si>
  <si>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</si>
  <si>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</si>
  <si>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</si>
  <si>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</si>
  <si>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</si>
  <si>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</si>
  <si>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</si>
  <si>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</si>
  <si>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</si>
  <si>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</si>
  <si>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</si>
  <si>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</si>
  <si>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</si>
  <si>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</si>
  <si>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</si>
  <si>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</si>
  <si>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</si>
  <si>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</si>
  <si>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</si>
  <si>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</si>
  <si>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</si>
  <si>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</si>
  <si>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</si>
  <si>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</si>
  <si>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</si>
  <si>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</si>
  <si>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</si>
  <si>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</si>
  <si>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</si>
  <si>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</si>
  <si>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</si>
  <si>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</si>
  <si>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</si>
  <si>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</si>
  <si>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</si>
  <si>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</si>
  <si>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</si>
  <si>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</si>
  <si>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</si>
  <si>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</si>
  <si>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</si>
  <si>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</si>
  <si>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</si>
  <si>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</si>
  <si>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</si>
  <si>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</si>
  <si>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</si>
  <si>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</si>
  <si>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</si>
  <si>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</si>
  <si>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</si>
  <si>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</si>
  <si>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</si>
  <si>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</si>
  <si>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</si>
  <si>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</si>
  <si>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</si>
  <si>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</si>
  <si>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</si>
  <si>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</si>
  <si>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</si>
  <si>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</si>
  <si>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</si>
  <si>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</si>
  <si>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</si>
  <si>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</si>
  <si>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</si>
  <si>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</si>
  <si>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</si>
  <si>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</si>
  <si>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</si>
  <si>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</si>
  <si>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</si>
  <si>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</si>
  <si>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</si>
  <si>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</si>
  <si>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</si>
  <si>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</si>
  <si>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</si>
  <si>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</si>
  <si>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</si>
  <si>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</si>
  <si>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</si>
  <si>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</si>
  <si>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</si>
  <si>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</si>
  <si>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</si>
  <si>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</si>
  <si>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</si>
  <si>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</si>
  <si>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</si>
  <si>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</si>
  <si>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</si>
  <si>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</si>
  <si>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</si>
  <si>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</si>
  <si>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</si>
  <si>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</si>
  <si>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</si>
  <si>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</si>
  <si>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</si>
  <si>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</si>
  <si>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</si>
  <si>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</si>
  <si>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</si>
  <si>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</si>
  <si>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</si>
  <si>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</si>
  <si>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</si>
  <si>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</si>
  <si>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</si>
  <si>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</si>
  <si>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</si>
  <si>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</si>
  <si>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</si>
  <si>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</si>
  <si>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</si>
  <si>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</si>
  <si>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</si>
  <si>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</si>
  <si>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</si>
  <si>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</si>
  <si>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</si>
  <si>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</si>
  <si>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</si>
  <si>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</si>
  <si>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</si>
  <si>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</si>
  <si>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</si>
  <si>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</si>
  <si>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</si>
  <si>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</si>
  <si>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</si>
  <si>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</si>
  <si>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</si>
  <si>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</si>
  <si>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</si>
  <si>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</si>
  <si>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</si>
  <si>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</si>
  <si>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</si>
  <si>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</si>
  <si>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</si>
  <si>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</si>
  <si>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</si>
  <si>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</si>
  <si>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</si>
  <si>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</si>
  <si>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</si>
  <si>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</si>
  <si>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</si>
  <si>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</si>
  <si>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</si>
  <si>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</si>
  <si>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</si>
  <si>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</si>
  <si>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</si>
  <si>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</si>
  <si>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</si>
  <si>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</si>
  <si>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</si>
  <si>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</si>
  <si>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</si>
  <si>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</si>
  <si>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</si>
  <si>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</si>
  <si>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</si>
  <si>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</si>
  <si>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</si>
  <si>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</si>
  <si>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</si>
  <si>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</si>
  <si>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</si>
  <si>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</si>
  <si>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</si>
  <si>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</si>
  <si>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</si>
  <si>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</si>
  <si>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</si>
  <si>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</si>
  <si>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</si>
  <si>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</si>
  <si>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</si>
  <si>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</si>
  <si>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</si>
  <si>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</si>
  <si>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</si>
  <si>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</si>
  <si>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</si>
  <si>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</si>
  <si>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</si>
  <si>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</si>
  <si>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</si>
  <si>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</si>
  <si>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</si>
  <si>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</si>
  <si>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</si>
  <si>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</si>
  <si>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</si>
  <si>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</si>
  <si>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</si>
  <si>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</si>
  <si>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</si>
  <si>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</si>
  <si>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</si>
  <si>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</si>
  <si>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</si>
  <si>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</si>
  <si>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</si>
  <si>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</si>
  <si>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</si>
  <si>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</si>
  <si>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</si>
  <si>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</si>
  <si>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</si>
  <si>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</si>
  <si>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</si>
  <si>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</si>
  <si>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</si>
  <si>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</si>
  <si>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</si>
  <si>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</si>
  <si>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</si>
  <si>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</si>
  <si>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</si>
  <si>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</si>
  <si>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</si>
  <si>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</si>
  <si>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</si>
  <si>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</si>
  <si>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</si>
  <si>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</si>
  <si>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</si>
  <si>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</si>
  <si>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</si>
  <si>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</si>
  <si>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</si>
  <si>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</si>
  <si>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</si>
  <si>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</si>
  <si>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</si>
  <si>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</si>
  <si>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</si>
  <si>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</si>
  <si>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</si>
  <si>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</si>
  <si>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</si>
  <si>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</si>
  <si>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</si>
  <si>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</si>
  <si>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</si>
  <si>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</si>
  <si>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</si>
  <si>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</si>
  <si>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</si>
  <si>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</si>
  <si>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</si>
  <si>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</si>
  <si>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</si>
  <si>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</si>
  <si>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</si>
  <si>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</si>
  <si>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</si>
  <si>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</si>
  <si>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</si>
  <si>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</si>
  <si>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</si>
  <si>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</si>
  <si>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</si>
  <si>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</si>
  <si>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</si>
  <si>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</si>
  <si>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</si>
  <si>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</si>
  <si>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</si>
  <si>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</si>
  <si>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</si>
  <si>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</si>
  <si>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</si>
  <si>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</si>
  <si>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</si>
  <si>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</si>
  <si>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</si>
  <si>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</si>
  <si>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</si>
  <si>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</si>
  <si>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</si>
  <si>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</si>
  <si>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</si>
  <si>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</si>
  <si>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</si>
  <si>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</si>
  <si>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</si>
  <si>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</si>
  <si>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</si>
  <si>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</si>
  <si>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</si>
  <si>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</si>
  <si>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</si>
  <si>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</si>
  <si>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</si>
  <si>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</si>
  <si>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</si>
  <si>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</si>
  <si>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</si>
  <si>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</si>
  <si>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</si>
  <si>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</si>
  <si>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</si>
  <si>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</si>
  <si>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</si>
  <si>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</si>
  <si>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</si>
  <si>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</si>
  <si>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</si>
  <si>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</si>
  <si>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</si>
  <si>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</si>
  <si>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</si>
  <si>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</si>
  <si>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</si>
  <si>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</si>
  <si>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</si>
  <si>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</si>
  <si>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</si>
  <si>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</si>
  <si>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</si>
  <si>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</si>
  <si>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</si>
  <si>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</si>
  <si>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</si>
  <si>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</si>
  <si>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</si>
  <si>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</si>
  <si>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</si>
  <si>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</si>
  <si>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</si>
  <si>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</si>
  <si>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</si>
  <si>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</si>
  <si>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</si>
  <si>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</si>
  <si>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</si>
  <si>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</si>
  <si>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</si>
  <si>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</si>
  <si>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</si>
  <si>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</si>
  <si>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</si>
  <si>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</si>
  <si>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</si>
  <si>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</si>
  <si>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</si>
  <si>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</si>
  <si>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</si>
  <si>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</si>
  <si>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</si>
  <si>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</si>
  <si>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</si>
  <si>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</si>
  <si>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</si>
  <si>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</si>
  <si>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</si>
  <si>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</si>
  <si>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</si>
  <si>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FINAL READING 01/03/2015</t>
  </si>
  <si>
    <t>INTIAL READING 01/02/2015</t>
  </si>
  <si>
    <t>FEBRUARY-2015</t>
  </si>
  <si>
    <t xml:space="preserve">                           PERIOD 1st February-2015 TO 1st  March-2015 </t>
  </si>
  <si>
    <t>w.e.f 12/02/2015</t>
  </si>
  <si>
    <t>TX-3</t>
  </si>
  <si>
    <t>w.e.f 18/02/2015</t>
  </si>
  <si>
    <t>Check Meter Data Used</t>
  </si>
  <si>
    <t>upto 21/02/2015</t>
  </si>
  <si>
    <t>21/02/2015 onwards</t>
  </si>
  <si>
    <t>upto 18/02/2015</t>
  </si>
  <si>
    <t>Assessment</t>
  </si>
  <si>
    <t>check Meter Data used</t>
  </si>
  <si>
    <t>Data upto 23/02/2015</t>
  </si>
  <si>
    <t>Assessment upto 12/02/2015</t>
  </si>
  <si>
    <t>Data Upto 23/02/2015</t>
  </si>
  <si>
    <t>Chack Meter data Used</t>
  </si>
  <si>
    <t>Note :Sharing taken from wk-47 abt bill 2014-15</t>
  </si>
  <si>
    <t>upto 23/02/2015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</si>
</sst>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1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9" fillId="34" borderId="11" xfId="0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35" borderId="0" xfId="0" applyFill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31" xfId="0" applyFill="1" applyBorder="1" applyAlignment="1">
      <alignment wrapText="1"/>
    </xf>
    <xf numFmtId="0" fontId="19" fillId="0" borderId="31" xfId="0" applyFont="1" applyFill="1" applyBorder="1" applyAlignment="1">
      <alignment horizontal="center" wrapText="1"/>
    </xf>
    <xf numFmtId="0" fontId="105" fillId="0" borderId="11" xfId="0" applyFont="1" applyFill="1" applyBorder="1" applyAlignment="1">
      <alignment horizontal="center"/>
    </xf>
    <xf numFmtId="0" fontId="105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center"/>
    </xf>
    <xf numFmtId="2" fontId="105" fillId="0" borderId="0" xfId="0" applyNumberFormat="1" applyFont="1" applyFill="1" applyBorder="1" applyAlignment="1">
      <alignment horizontal="center"/>
    </xf>
    <xf numFmtId="0" fontId="105" fillId="0" borderId="15" xfId="0" applyFont="1" applyFill="1" applyBorder="1" applyAlignment="1">
      <alignment horizontal="center"/>
    </xf>
    <xf numFmtId="0" fontId="106" fillId="0" borderId="11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/>
    </xf>
    <xf numFmtId="0" fontId="105" fillId="0" borderId="0" xfId="0" applyFont="1" applyFill="1" applyAlignment="1">
      <alignment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0" fillId="0" borderId="31" xfId="0" applyFont="1" applyFill="1" applyBorder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19" fillId="0" borderId="31" xfId="0" applyFont="1" applyFill="1" applyBorder="1" applyAlignment="1">
      <alignment shrinkToFit="1"/>
    </xf>
    <xf numFmtId="0" fontId="19" fillId="0" borderId="31" xfId="0" applyFont="1" applyFill="1" applyBorder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left" wrapText="1"/>
    </xf>
    <xf numFmtId="0" fontId="107" fillId="0" borderId="11" xfId="0" applyFont="1" applyFill="1" applyBorder="1" applyAlignment="1">
      <alignment horizontal="center"/>
    </xf>
    <xf numFmtId="2" fontId="107" fillId="0" borderId="0" xfId="0" applyNumberFormat="1" applyFont="1" applyFill="1" applyBorder="1" applyAlignment="1">
      <alignment/>
    </xf>
    <xf numFmtId="1" fontId="107" fillId="0" borderId="0" xfId="0" applyNumberFormat="1" applyFont="1" applyFill="1" applyBorder="1" applyAlignment="1">
      <alignment horizontal="center"/>
    </xf>
    <xf numFmtId="2" fontId="108" fillId="0" borderId="0" xfId="0" applyNumberFormat="1" applyFont="1" applyFill="1" applyBorder="1" applyAlignment="1">
      <alignment horizontal="center"/>
    </xf>
    <xf numFmtId="0" fontId="108" fillId="0" borderId="0" xfId="0" applyFont="1" applyFill="1" applyBorder="1" applyAlignment="1">
      <alignment/>
    </xf>
    <xf numFmtId="1" fontId="107" fillId="0" borderId="15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09" fillId="0" borderId="31" xfId="0" applyFont="1" applyFill="1" applyBorder="1" applyAlignment="1">
      <alignment wrapText="1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view="pageBreakPreview" zoomScale="60" workbookViewId="0" topLeftCell="A1">
      <selection activeCell="C81" sqref="C81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3.00390625" style="0" customWidth="1"/>
    <col min="11" max="11" width="11.57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244</v>
      </c>
      <c r="Q1" s="739" t="s">
        <v>423</v>
      </c>
    </row>
    <row r="2" spans="1:11" ht="15">
      <c r="A2" s="17" t="s">
        <v>245</v>
      </c>
      <c r="K2" s="98"/>
    </row>
    <row r="3" spans="1:8" ht="23.25">
      <c r="A3" s="222" t="s">
        <v>0</v>
      </c>
      <c r="H3" s="4"/>
    </row>
    <row r="4" spans="1:16" ht="24" thickBot="1">
      <c r="A4" s="222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421</v>
      </c>
      <c r="H5" s="39" t="s">
        <v>422</v>
      </c>
      <c r="I5" s="39" t="s">
        <v>4</v>
      </c>
      <c r="J5" s="39" t="s">
        <v>5</v>
      </c>
      <c r="K5" s="40" t="s">
        <v>6</v>
      </c>
      <c r="L5" s="41" t="str">
        <f>G5</f>
        <v>FINAL READING 01/03/2015</v>
      </c>
      <c r="M5" s="39" t="str">
        <f>H5</f>
        <v>INTIAL READING 01/02/2015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Top="1">
      <c r="A6" s="8"/>
      <c r="B6" s="9"/>
      <c r="C6" s="8"/>
      <c r="D6" s="8"/>
      <c r="E6" s="8"/>
      <c r="F6" s="8"/>
      <c r="L6" s="25"/>
    </row>
    <row r="7" spans="1:17" ht="15.75" customHeight="1">
      <c r="A7" s="347"/>
      <c r="B7" s="453" t="s">
        <v>14</v>
      </c>
      <c r="C7" s="432"/>
      <c r="D7" s="460"/>
      <c r="E7" s="460"/>
      <c r="F7" s="432"/>
      <c r="G7" s="438"/>
      <c r="H7" s="21"/>
      <c r="I7" s="21"/>
      <c r="J7" s="21"/>
      <c r="K7" s="239"/>
      <c r="L7" s="438"/>
      <c r="M7" s="21"/>
      <c r="N7" s="21"/>
      <c r="O7" s="21"/>
      <c r="P7" s="238"/>
      <c r="Q7" s="180"/>
    </row>
    <row r="8" spans="1:17" s="716" customFormat="1" ht="18.75" customHeight="1">
      <c r="A8" s="347">
        <v>1</v>
      </c>
      <c r="B8" s="452" t="s">
        <v>15</v>
      </c>
      <c r="C8" s="432">
        <v>4864925</v>
      </c>
      <c r="D8" s="459" t="s">
        <v>12</v>
      </c>
      <c r="E8" s="422" t="s">
        <v>354</v>
      </c>
      <c r="F8" s="432">
        <v>-1000</v>
      </c>
      <c r="G8" s="441">
        <v>982669</v>
      </c>
      <c r="H8" s="348">
        <v>984416</v>
      </c>
      <c r="I8" s="442">
        <f>G8-H8</f>
        <v>-1747</v>
      </c>
      <c r="J8" s="442">
        <f aca="true" t="shared" si="0" ref="J8:J60">$F8*I8</f>
        <v>1747000</v>
      </c>
      <c r="K8" s="449">
        <f aca="true" t="shared" si="1" ref="K8:K60">J8/1000000</f>
        <v>1.747</v>
      </c>
      <c r="L8" s="441">
        <v>995942</v>
      </c>
      <c r="M8" s="348">
        <v>995942</v>
      </c>
      <c r="N8" s="442">
        <f>L8-M8</f>
        <v>0</v>
      </c>
      <c r="O8" s="442">
        <f aca="true" t="shared" si="2" ref="O8:O60">$F8*N8</f>
        <v>0</v>
      </c>
      <c r="P8" s="449">
        <f aca="true" t="shared" si="3" ref="P8:P60">O8/1000000</f>
        <v>0</v>
      </c>
      <c r="Q8" s="791"/>
    </row>
    <row r="9" spans="1:17" s="716" customFormat="1" ht="16.5">
      <c r="A9" s="347">
        <v>2</v>
      </c>
      <c r="B9" s="452" t="s">
        <v>388</v>
      </c>
      <c r="C9" s="432">
        <v>5128432</v>
      </c>
      <c r="D9" s="459" t="s">
        <v>12</v>
      </c>
      <c r="E9" s="422" t="s">
        <v>354</v>
      </c>
      <c r="F9" s="432">
        <v>-1000</v>
      </c>
      <c r="G9" s="441">
        <v>994174</v>
      </c>
      <c r="H9" s="348">
        <v>993597</v>
      </c>
      <c r="I9" s="442">
        <f>G9-H9</f>
        <v>577</v>
      </c>
      <c r="J9" s="442">
        <f t="shared" si="0"/>
        <v>-577000</v>
      </c>
      <c r="K9" s="449">
        <f t="shared" si="1"/>
        <v>-0.577</v>
      </c>
      <c r="L9" s="441">
        <v>996316</v>
      </c>
      <c r="M9" s="348">
        <v>996316</v>
      </c>
      <c r="N9" s="442">
        <f>L9-M9</f>
        <v>0</v>
      </c>
      <c r="O9" s="442">
        <f t="shared" si="2"/>
        <v>0</v>
      </c>
      <c r="P9" s="449">
        <f t="shared" si="3"/>
        <v>0</v>
      </c>
      <c r="Q9" s="745"/>
    </row>
    <row r="10" spans="1:17" s="716" customFormat="1" ht="15.75" customHeight="1">
      <c r="A10" s="347">
        <v>3</v>
      </c>
      <c r="B10" s="452" t="s">
        <v>17</v>
      </c>
      <c r="C10" s="432">
        <v>4864905</v>
      </c>
      <c r="D10" s="459" t="s">
        <v>12</v>
      </c>
      <c r="E10" s="422" t="s">
        <v>354</v>
      </c>
      <c r="F10" s="432">
        <v>-1000</v>
      </c>
      <c r="G10" s="441">
        <v>994345</v>
      </c>
      <c r="H10" s="348">
        <v>996351</v>
      </c>
      <c r="I10" s="442">
        <f aca="true" t="shared" si="4" ref="I10:I60">G10-H10</f>
        <v>-2006</v>
      </c>
      <c r="J10" s="442">
        <f t="shared" si="0"/>
        <v>2006000</v>
      </c>
      <c r="K10" s="449">
        <f t="shared" si="1"/>
        <v>2.006</v>
      </c>
      <c r="L10" s="441">
        <v>996169</v>
      </c>
      <c r="M10" s="348">
        <v>996169</v>
      </c>
      <c r="N10" s="442">
        <f>L10-M10</f>
        <v>0</v>
      </c>
      <c r="O10" s="442">
        <f t="shared" si="2"/>
        <v>0</v>
      </c>
      <c r="P10" s="449">
        <f t="shared" si="3"/>
        <v>0</v>
      </c>
      <c r="Q10" s="725"/>
    </row>
    <row r="11" spans="1:17" ht="15.75" customHeight="1">
      <c r="A11" s="347"/>
      <c r="B11" s="453" t="s">
        <v>18</v>
      </c>
      <c r="C11" s="432"/>
      <c r="D11" s="460"/>
      <c r="E11" s="460"/>
      <c r="F11" s="432"/>
      <c r="G11" s="438"/>
      <c r="H11" s="439"/>
      <c r="I11" s="439"/>
      <c r="J11" s="439"/>
      <c r="K11" s="440"/>
      <c r="L11" s="438"/>
      <c r="M11" s="439"/>
      <c r="N11" s="439"/>
      <c r="O11" s="439"/>
      <c r="P11" s="440"/>
      <c r="Q11" s="180"/>
    </row>
    <row r="12" spans="1:17" s="716" customFormat="1" ht="15.75" customHeight="1">
      <c r="A12" s="347">
        <v>4</v>
      </c>
      <c r="B12" s="452" t="s">
        <v>15</v>
      </c>
      <c r="C12" s="432">
        <v>4864912</v>
      </c>
      <c r="D12" s="459" t="s">
        <v>12</v>
      </c>
      <c r="E12" s="422" t="s">
        <v>354</v>
      </c>
      <c r="F12" s="432">
        <v>-1000</v>
      </c>
      <c r="G12" s="441">
        <v>974159</v>
      </c>
      <c r="H12" s="442">
        <v>974054</v>
      </c>
      <c r="I12" s="442">
        <f t="shared" si="4"/>
        <v>105</v>
      </c>
      <c r="J12" s="442">
        <f t="shared" si="0"/>
        <v>-105000</v>
      </c>
      <c r="K12" s="449">
        <f t="shared" si="1"/>
        <v>-0.105</v>
      </c>
      <c r="L12" s="441">
        <v>972070</v>
      </c>
      <c r="M12" s="442">
        <v>972074</v>
      </c>
      <c r="N12" s="442">
        <f>L12-M12</f>
        <v>-4</v>
      </c>
      <c r="O12" s="442">
        <f t="shared" si="2"/>
        <v>4000</v>
      </c>
      <c r="P12" s="449">
        <f t="shared" si="3"/>
        <v>0.004</v>
      </c>
      <c r="Q12" s="725"/>
    </row>
    <row r="13" spans="1:17" s="716" customFormat="1" ht="15.75" customHeight="1">
      <c r="A13" s="347">
        <v>5</v>
      </c>
      <c r="B13" s="452" t="s">
        <v>16</v>
      </c>
      <c r="C13" s="432">
        <v>4864913</v>
      </c>
      <c r="D13" s="459" t="s">
        <v>12</v>
      </c>
      <c r="E13" s="422" t="s">
        <v>354</v>
      </c>
      <c r="F13" s="432">
        <v>-1000</v>
      </c>
      <c r="G13" s="441">
        <v>917628</v>
      </c>
      <c r="H13" s="442">
        <v>917376</v>
      </c>
      <c r="I13" s="442">
        <f t="shared" si="4"/>
        <v>252</v>
      </c>
      <c r="J13" s="442">
        <f t="shared" si="0"/>
        <v>-252000</v>
      </c>
      <c r="K13" s="449">
        <f t="shared" si="1"/>
        <v>-0.252</v>
      </c>
      <c r="L13" s="441">
        <v>933748</v>
      </c>
      <c r="M13" s="442">
        <v>933748</v>
      </c>
      <c r="N13" s="442">
        <f>L13-M13</f>
        <v>0</v>
      </c>
      <c r="O13" s="442">
        <f t="shared" si="2"/>
        <v>0</v>
      </c>
      <c r="P13" s="449">
        <f t="shared" si="3"/>
        <v>0</v>
      </c>
      <c r="Q13" s="725"/>
    </row>
    <row r="14" spans="1:17" ht="15.75" customHeight="1">
      <c r="A14" s="347"/>
      <c r="B14" s="453" t="s">
        <v>21</v>
      </c>
      <c r="C14" s="432"/>
      <c r="D14" s="460"/>
      <c r="E14" s="422"/>
      <c r="F14" s="432"/>
      <c r="G14" s="438"/>
      <c r="H14" s="439"/>
      <c r="I14" s="439"/>
      <c r="J14" s="439"/>
      <c r="K14" s="440"/>
      <c r="L14" s="438"/>
      <c r="M14" s="439"/>
      <c r="N14" s="439"/>
      <c r="O14" s="439"/>
      <c r="P14" s="440"/>
      <c r="Q14" s="180"/>
    </row>
    <row r="15" spans="1:17" s="769" customFormat="1" ht="15.75" customHeight="1">
      <c r="A15" s="347">
        <v>6</v>
      </c>
      <c r="B15" s="452" t="s">
        <v>15</v>
      </c>
      <c r="C15" s="432">
        <v>4864982</v>
      </c>
      <c r="D15" s="459" t="s">
        <v>12</v>
      </c>
      <c r="E15" s="422" t="s">
        <v>354</v>
      </c>
      <c r="F15" s="432">
        <v>-1000</v>
      </c>
      <c r="G15" s="441">
        <v>23906</v>
      </c>
      <c r="H15" s="348">
        <v>24081</v>
      </c>
      <c r="I15" s="442">
        <f t="shared" si="4"/>
        <v>-175</v>
      </c>
      <c r="J15" s="442">
        <f t="shared" si="0"/>
        <v>175000</v>
      </c>
      <c r="K15" s="449">
        <f t="shared" si="1"/>
        <v>0.175</v>
      </c>
      <c r="L15" s="441">
        <v>17962</v>
      </c>
      <c r="M15" s="348">
        <v>17962</v>
      </c>
      <c r="N15" s="442">
        <f>L15-M15</f>
        <v>0</v>
      </c>
      <c r="O15" s="442">
        <f t="shared" si="2"/>
        <v>0</v>
      </c>
      <c r="P15" s="449">
        <f t="shared" si="3"/>
        <v>0</v>
      </c>
      <c r="Q15" s="725"/>
    </row>
    <row r="16" spans="1:17" s="716" customFormat="1" ht="15.75" customHeight="1">
      <c r="A16" s="347">
        <v>7</v>
      </c>
      <c r="B16" s="452" t="s">
        <v>16</v>
      </c>
      <c r="C16" s="432">
        <v>4864983</v>
      </c>
      <c r="D16" s="459" t="s">
        <v>12</v>
      </c>
      <c r="E16" s="422" t="s">
        <v>354</v>
      </c>
      <c r="F16" s="432">
        <v>-1000</v>
      </c>
      <c r="G16" s="441">
        <v>9447</v>
      </c>
      <c r="H16" s="348">
        <v>9716</v>
      </c>
      <c r="I16" s="442">
        <f t="shared" si="4"/>
        <v>-269</v>
      </c>
      <c r="J16" s="442">
        <f t="shared" si="0"/>
        <v>269000</v>
      </c>
      <c r="K16" s="449">
        <f t="shared" si="1"/>
        <v>0.269</v>
      </c>
      <c r="L16" s="441">
        <v>11633</v>
      </c>
      <c r="M16" s="348">
        <v>11633</v>
      </c>
      <c r="N16" s="442">
        <f>L16-M16</f>
        <v>0</v>
      </c>
      <c r="O16" s="442">
        <f t="shared" si="2"/>
        <v>0</v>
      </c>
      <c r="P16" s="449">
        <f t="shared" si="3"/>
        <v>0</v>
      </c>
      <c r="Q16" s="725"/>
    </row>
    <row r="17" spans="1:17" s="769" customFormat="1" ht="20.25" customHeight="1">
      <c r="A17" s="347">
        <v>8</v>
      </c>
      <c r="B17" s="452" t="s">
        <v>22</v>
      </c>
      <c r="C17" s="432">
        <v>4864953</v>
      </c>
      <c r="D17" s="459" t="s">
        <v>12</v>
      </c>
      <c r="E17" s="422" t="s">
        <v>354</v>
      </c>
      <c r="F17" s="432">
        <v>-1250</v>
      </c>
      <c r="G17" s="441">
        <v>14081</v>
      </c>
      <c r="H17" s="348">
        <v>13951</v>
      </c>
      <c r="I17" s="442">
        <f>G17-H17</f>
        <v>130</v>
      </c>
      <c r="J17" s="442">
        <f t="shared" si="0"/>
        <v>-162500</v>
      </c>
      <c r="K17" s="449">
        <f t="shared" si="1"/>
        <v>-0.1625</v>
      </c>
      <c r="L17" s="441">
        <v>994574</v>
      </c>
      <c r="M17" s="348">
        <v>994574</v>
      </c>
      <c r="N17" s="442">
        <f>L17-M17</f>
        <v>0</v>
      </c>
      <c r="O17" s="442">
        <f t="shared" si="2"/>
        <v>0</v>
      </c>
      <c r="P17" s="449">
        <f t="shared" si="3"/>
        <v>0</v>
      </c>
      <c r="Q17" s="752"/>
    </row>
    <row r="18" spans="1:17" s="769" customFormat="1" ht="15.75" customHeight="1">
      <c r="A18" s="347">
        <v>9</v>
      </c>
      <c r="B18" s="452" t="s">
        <v>23</v>
      </c>
      <c r="C18" s="432">
        <v>4864984</v>
      </c>
      <c r="D18" s="459" t="s">
        <v>12</v>
      </c>
      <c r="E18" s="422" t="s">
        <v>354</v>
      </c>
      <c r="F18" s="432">
        <v>-1000</v>
      </c>
      <c r="G18" s="441">
        <v>3038</v>
      </c>
      <c r="H18" s="348">
        <v>3574</v>
      </c>
      <c r="I18" s="442">
        <f t="shared" si="4"/>
        <v>-536</v>
      </c>
      <c r="J18" s="442">
        <f t="shared" si="0"/>
        <v>536000</v>
      </c>
      <c r="K18" s="449">
        <f t="shared" si="1"/>
        <v>0.536</v>
      </c>
      <c r="L18" s="441">
        <v>983902</v>
      </c>
      <c r="M18" s="348">
        <v>983902</v>
      </c>
      <c r="N18" s="442">
        <f>L18-M18</f>
        <v>0</v>
      </c>
      <c r="O18" s="442">
        <f t="shared" si="2"/>
        <v>0</v>
      </c>
      <c r="P18" s="449">
        <f t="shared" si="3"/>
        <v>0</v>
      </c>
      <c r="Q18" s="725"/>
    </row>
    <row r="19" spans="1:17" ht="15.75" customHeight="1">
      <c r="A19" s="347"/>
      <c r="B19" s="453" t="s">
        <v>24</v>
      </c>
      <c r="C19" s="432"/>
      <c r="D19" s="460"/>
      <c r="E19" s="422"/>
      <c r="F19" s="432"/>
      <c r="G19" s="438"/>
      <c r="H19" s="439"/>
      <c r="I19" s="439"/>
      <c r="J19" s="439"/>
      <c r="K19" s="440"/>
      <c r="L19" s="438"/>
      <c r="M19" s="439"/>
      <c r="N19" s="439"/>
      <c r="O19" s="439"/>
      <c r="P19" s="440"/>
      <c r="Q19" s="180"/>
    </row>
    <row r="20" spans="1:17" s="716" customFormat="1" ht="15.75" customHeight="1">
      <c r="A20" s="347">
        <v>10</v>
      </c>
      <c r="B20" s="452" t="s">
        <v>15</v>
      </c>
      <c r="C20" s="432">
        <v>4864939</v>
      </c>
      <c r="D20" s="459" t="s">
        <v>12</v>
      </c>
      <c r="E20" s="422" t="s">
        <v>354</v>
      </c>
      <c r="F20" s="432">
        <v>-1000</v>
      </c>
      <c r="G20" s="441">
        <v>27982</v>
      </c>
      <c r="H20" s="348">
        <v>28590</v>
      </c>
      <c r="I20" s="442">
        <f t="shared" si="4"/>
        <v>-608</v>
      </c>
      <c r="J20" s="442">
        <f t="shared" si="0"/>
        <v>608000</v>
      </c>
      <c r="K20" s="449">
        <f t="shared" si="1"/>
        <v>0.608</v>
      </c>
      <c r="L20" s="441">
        <v>9032</v>
      </c>
      <c r="M20" s="348">
        <v>9032</v>
      </c>
      <c r="N20" s="442">
        <f>L20-M20</f>
        <v>0</v>
      </c>
      <c r="O20" s="442">
        <f t="shared" si="2"/>
        <v>0</v>
      </c>
      <c r="P20" s="449">
        <f t="shared" si="3"/>
        <v>0</v>
      </c>
      <c r="Q20" s="725"/>
    </row>
    <row r="21" spans="1:17" ht="15.75" customHeight="1">
      <c r="A21" s="347">
        <v>11</v>
      </c>
      <c r="B21" s="452" t="s">
        <v>25</v>
      </c>
      <c r="C21" s="432">
        <v>4864940</v>
      </c>
      <c r="D21" s="459" t="s">
        <v>12</v>
      </c>
      <c r="E21" s="422" t="s">
        <v>354</v>
      </c>
      <c r="F21" s="432">
        <v>-1000</v>
      </c>
      <c r="G21" s="438">
        <v>989567</v>
      </c>
      <c r="H21" s="348">
        <v>989851</v>
      </c>
      <c r="I21" s="439">
        <f t="shared" si="4"/>
        <v>-284</v>
      </c>
      <c r="J21" s="439">
        <f t="shared" si="0"/>
        <v>284000</v>
      </c>
      <c r="K21" s="440">
        <f t="shared" si="1"/>
        <v>0.284</v>
      </c>
      <c r="L21" s="438">
        <v>3213</v>
      </c>
      <c r="M21" s="348">
        <v>3213</v>
      </c>
      <c r="N21" s="439">
        <f>L21-M21</f>
        <v>0</v>
      </c>
      <c r="O21" s="439">
        <f t="shared" si="2"/>
        <v>0</v>
      </c>
      <c r="P21" s="440">
        <f t="shared" si="3"/>
        <v>0</v>
      </c>
      <c r="Q21" s="180"/>
    </row>
    <row r="22" spans="1:17" ht="16.5">
      <c r="A22" s="347">
        <v>12</v>
      </c>
      <c r="B22" s="452" t="s">
        <v>22</v>
      </c>
      <c r="C22" s="432">
        <v>5128410</v>
      </c>
      <c r="D22" s="459" t="s">
        <v>12</v>
      </c>
      <c r="E22" s="422" t="s">
        <v>354</v>
      </c>
      <c r="F22" s="432">
        <v>-1000</v>
      </c>
      <c r="G22" s="438">
        <v>988095</v>
      </c>
      <c r="H22" s="348">
        <v>988676</v>
      </c>
      <c r="I22" s="439">
        <f>G22-H22</f>
        <v>-581</v>
      </c>
      <c r="J22" s="439">
        <f t="shared" si="0"/>
        <v>581000</v>
      </c>
      <c r="K22" s="440">
        <f t="shared" si="1"/>
        <v>0.581</v>
      </c>
      <c r="L22" s="438">
        <v>998017</v>
      </c>
      <c r="M22" s="348">
        <v>998017</v>
      </c>
      <c r="N22" s="439">
        <f>L22-M22</f>
        <v>0</v>
      </c>
      <c r="O22" s="439">
        <f t="shared" si="2"/>
        <v>0</v>
      </c>
      <c r="P22" s="440">
        <f t="shared" si="3"/>
        <v>0</v>
      </c>
      <c r="Q22" s="602"/>
    </row>
    <row r="23" spans="1:17" ht="18.75" customHeight="1">
      <c r="A23" s="347">
        <v>13</v>
      </c>
      <c r="B23" s="452" t="s">
        <v>26</v>
      </c>
      <c r="C23" s="432">
        <v>4865060</v>
      </c>
      <c r="D23" s="459" t="s">
        <v>12</v>
      </c>
      <c r="E23" s="422" t="s">
        <v>354</v>
      </c>
      <c r="F23" s="432">
        <v>1000</v>
      </c>
      <c r="G23" s="438">
        <v>878982</v>
      </c>
      <c r="H23" s="348">
        <v>882474</v>
      </c>
      <c r="I23" s="439">
        <f t="shared" si="4"/>
        <v>-3492</v>
      </c>
      <c r="J23" s="439">
        <f t="shared" si="0"/>
        <v>-3492000</v>
      </c>
      <c r="K23" s="440">
        <f t="shared" si="1"/>
        <v>-3.492</v>
      </c>
      <c r="L23" s="438">
        <v>920488</v>
      </c>
      <c r="M23" s="348">
        <v>920488</v>
      </c>
      <c r="N23" s="439">
        <f>L23-M23</f>
        <v>0</v>
      </c>
      <c r="O23" s="439">
        <f t="shared" si="2"/>
        <v>0</v>
      </c>
      <c r="P23" s="440">
        <f t="shared" si="3"/>
        <v>0</v>
      </c>
      <c r="Q23" s="180"/>
    </row>
    <row r="24" spans="1:17" ht="15.75" customHeight="1">
      <c r="A24" s="347"/>
      <c r="B24" s="453" t="s">
        <v>27</v>
      </c>
      <c r="C24" s="432"/>
      <c r="D24" s="460"/>
      <c r="E24" s="422"/>
      <c r="F24" s="432"/>
      <c r="G24" s="438"/>
      <c r="H24" s="439"/>
      <c r="I24" s="439"/>
      <c r="J24" s="439"/>
      <c r="K24" s="440"/>
      <c r="L24" s="438"/>
      <c r="M24" s="439"/>
      <c r="N24" s="439"/>
      <c r="O24" s="439"/>
      <c r="P24" s="440"/>
      <c r="Q24" s="180"/>
    </row>
    <row r="25" spans="1:17" ht="15.75" customHeight="1">
      <c r="A25" s="347">
        <v>14</v>
      </c>
      <c r="B25" s="452" t="s">
        <v>15</v>
      </c>
      <c r="C25" s="432">
        <v>4865034</v>
      </c>
      <c r="D25" s="459" t="s">
        <v>12</v>
      </c>
      <c r="E25" s="422" t="s">
        <v>354</v>
      </c>
      <c r="F25" s="432">
        <v>-1000</v>
      </c>
      <c r="G25" s="438">
        <v>986127</v>
      </c>
      <c r="H25" s="439">
        <v>986577</v>
      </c>
      <c r="I25" s="439">
        <f t="shared" si="4"/>
        <v>-450</v>
      </c>
      <c r="J25" s="439">
        <f t="shared" si="0"/>
        <v>450000</v>
      </c>
      <c r="K25" s="440">
        <f t="shared" si="1"/>
        <v>0.45</v>
      </c>
      <c r="L25" s="438">
        <v>16836</v>
      </c>
      <c r="M25" s="439">
        <v>16836</v>
      </c>
      <c r="N25" s="439">
        <f>L25-M25</f>
        <v>0</v>
      </c>
      <c r="O25" s="439">
        <f t="shared" si="2"/>
        <v>0</v>
      </c>
      <c r="P25" s="440">
        <f t="shared" si="3"/>
        <v>0</v>
      </c>
      <c r="Q25" s="180"/>
    </row>
    <row r="26" spans="1:17" ht="15.75" customHeight="1">
      <c r="A26" s="347">
        <v>15</v>
      </c>
      <c r="B26" s="452" t="s">
        <v>16</v>
      </c>
      <c r="C26" s="432">
        <v>4865035</v>
      </c>
      <c r="D26" s="459" t="s">
        <v>12</v>
      </c>
      <c r="E26" s="422" t="s">
        <v>354</v>
      </c>
      <c r="F26" s="432">
        <v>-1000</v>
      </c>
      <c r="G26" s="438">
        <v>726</v>
      </c>
      <c r="H26" s="439">
        <v>405</v>
      </c>
      <c r="I26" s="439">
        <f t="shared" si="4"/>
        <v>321</v>
      </c>
      <c r="J26" s="439">
        <f t="shared" si="0"/>
        <v>-321000</v>
      </c>
      <c r="K26" s="440">
        <f t="shared" si="1"/>
        <v>-0.321</v>
      </c>
      <c r="L26" s="438">
        <v>20152</v>
      </c>
      <c r="M26" s="439">
        <v>20152</v>
      </c>
      <c r="N26" s="439">
        <f>L26-M26</f>
        <v>0</v>
      </c>
      <c r="O26" s="439">
        <f t="shared" si="2"/>
        <v>0</v>
      </c>
      <c r="P26" s="440">
        <f t="shared" si="3"/>
        <v>0</v>
      </c>
      <c r="Q26" s="180"/>
    </row>
    <row r="27" spans="1:17" ht="15.75" customHeight="1">
      <c r="A27" s="347">
        <v>16</v>
      </c>
      <c r="B27" s="452" t="s">
        <v>17</v>
      </c>
      <c r="C27" s="432">
        <v>4865052</v>
      </c>
      <c r="D27" s="459" t="s">
        <v>12</v>
      </c>
      <c r="E27" s="422" t="s">
        <v>354</v>
      </c>
      <c r="F27" s="432">
        <v>-1000</v>
      </c>
      <c r="G27" s="438">
        <v>3680</v>
      </c>
      <c r="H27" s="439">
        <v>2979</v>
      </c>
      <c r="I27" s="439">
        <f t="shared" si="4"/>
        <v>701</v>
      </c>
      <c r="J27" s="439">
        <f t="shared" si="0"/>
        <v>-701000</v>
      </c>
      <c r="K27" s="440">
        <f t="shared" si="1"/>
        <v>-0.701</v>
      </c>
      <c r="L27" s="438">
        <v>999980</v>
      </c>
      <c r="M27" s="439">
        <v>999980</v>
      </c>
      <c r="N27" s="439">
        <f>L27-M27</f>
        <v>0</v>
      </c>
      <c r="O27" s="439">
        <f t="shared" si="2"/>
        <v>0</v>
      </c>
      <c r="P27" s="440">
        <f t="shared" si="3"/>
        <v>0</v>
      </c>
      <c r="Q27" s="180"/>
    </row>
    <row r="28" spans="1:17" ht="15.75" customHeight="1">
      <c r="A28" s="347"/>
      <c r="B28" s="453" t="s">
        <v>28</v>
      </c>
      <c r="C28" s="432"/>
      <c r="D28" s="460"/>
      <c r="E28" s="422"/>
      <c r="F28" s="432"/>
      <c r="G28" s="438"/>
      <c r="H28" s="439"/>
      <c r="I28" s="439"/>
      <c r="J28" s="439"/>
      <c r="K28" s="440"/>
      <c r="L28" s="438"/>
      <c r="M28" s="439"/>
      <c r="N28" s="439"/>
      <c r="O28" s="439"/>
      <c r="P28" s="440"/>
      <c r="Q28" s="180"/>
    </row>
    <row r="29" spans="1:17" s="716" customFormat="1" ht="15.75" customHeight="1">
      <c r="A29" s="347">
        <v>17</v>
      </c>
      <c r="B29" s="452" t="s">
        <v>29</v>
      </c>
      <c r="C29" s="432">
        <v>4864800</v>
      </c>
      <c r="D29" s="459" t="s">
        <v>12</v>
      </c>
      <c r="E29" s="422" t="s">
        <v>354</v>
      </c>
      <c r="F29" s="432">
        <v>200</v>
      </c>
      <c r="G29" s="441">
        <v>999801</v>
      </c>
      <c r="H29" s="442">
        <v>999808</v>
      </c>
      <c r="I29" s="442">
        <f>G29-H29</f>
        <v>-7</v>
      </c>
      <c r="J29" s="442">
        <f t="shared" si="0"/>
        <v>-1400</v>
      </c>
      <c r="K29" s="449">
        <f t="shared" si="1"/>
        <v>-0.0014</v>
      </c>
      <c r="L29" s="441">
        <v>986273</v>
      </c>
      <c r="M29" s="442">
        <v>986041</v>
      </c>
      <c r="N29" s="442">
        <f aca="true" t="shared" si="5" ref="N29:N34">L29-M29</f>
        <v>232</v>
      </c>
      <c r="O29" s="442">
        <f t="shared" si="2"/>
        <v>46400</v>
      </c>
      <c r="P29" s="449">
        <f t="shared" si="3"/>
        <v>0.0464</v>
      </c>
      <c r="Q29" s="729"/>
    </row>
    <row r="30" spans="1:17" s="716" customFormat="1" ht="15.75" customHeight="1">
      <c r="A30" s="347">
        <v>18</v>
      </c>
      <c r="B30" s="452" t="s">
        <v>30</v>
      </c>
      <c r="C30" s="432">
        <v>4864887</v>
      </c>
      <c r="D30" s="459" t="s">
        <v>12</v>
      </c>
      <c r="E30" s="422" t="s">
        <v>354</v>
      </c>
      <c r="F30" s="432">
        <v>1000</v>
      </c>
      <c r="G30" s="441">
        <v>589</v>
      </c>
      <c r="H30" s="442">
        <v>572</v>
      </c>
      <c r="I30" s="442">
        <f t="shared" si="4"/>
        <v>17</v>
      </c>
      <c r="J30" s="442">
        <f t="shared" si="0"/>
        <v>17000</v>
      </c>
      <c r="K30" s="449">
        <f t="shared" si="1"/>
        <v>0.017</v>
      </c>
      <c r="L30" s="441">
        <v>29428</v>
      </c>
      <c r="M30" s="442">
        <v>29426</v>
      </c>
      <c r="N30" s="442">
        <f t="shared" si="5"/>
        <v>2</v>
      </c>
      <c r="O30" s="442">
        <f t="shared" si="2"/>
        <v>2000</v>
      </c>
      <c r="P30" s="449">
        <f t="shared" si="3"/>
        <v>0.002</v>
      </c>
      <c r="Q30" s="725"/>
    </row>
    <row r="31" spans="1:17" s="716" customFormat="1" ht="15.75" customHeight="1">
      <c r="A31" s="347">
        <v>19</v>
      </c>
      <c r="B31" s="452" t="s">
        <v>31</v>
      </c>
      <c r="C31" s="432">
        <v>4864798</v>
      </c>
      <c r="D31" s="459" t="s">
        <v>12</v>
      </c>
      <c r="E31" s="422" t="s">
        <v>354</v>
      </c>
      <c r="F31" s="432">
        <v>100</v>
      </c>
      <c r="G31" s="441">
        <v>5294</v>
      </c>
      <c r="H31" s="442">
        <v>5200</v>
      </c>
      <c r="I31" s="442">
        <f t="shared" si="4"/>
        <v>94</v>
      </c>
      <c r="J31" s="442">
        <f t="shared" si="0"/>
        <v>9400</v>
      </c>
      <c r="K31" s="449">
        <f t="shared" si="1"/>
        <v>0.0094</v>
      </c>
      <c r="L31" s="441">
        <v>161690</v>
      </c>
      <c r="M31" s="442">
        <v>161689</v>
      </c>
      <c r="N31" s="442">
        <f t="shared" si="5"/>
        <v>1</v>
      </c>
      <c r="O31" s="442">
        <f t="shared" si="2"/>
        <v>100</v>
      </c>
      <c r="P31" s="449">
        <f t="shared" si="3"/>
        <v>0.0001</v>
      </c>
      <c r="Q31" s="725"/>
    </row>
    <row r="32" spans="1:17" s="716" customFormat="1" ht="15.75" customHeight="1">
      <c r="A32" s="347">
        <v>20</v>
      </c>
      <c r="B32" s="452" t="s">
        <v>32</v>
      </c>
      <c r="C32" s="432">
        <v>4864799</v>
      </c>
      <c r="D32" s="459" t="s">
        <v>12</v>
      </c>
      <c r="E32" s="422" t="s">
        <v>354</v>
      </c>
      <c r="F32" s="432">
        <v>100</v>
      </c>
      <c r="G32" s="441">
        <v>26466</v>
      </c>
      <c r="H32" s="442">
        <v>24900</v>
      </c>
      <c r="I32" s="442">
        <f t="shared" si="4"/>
        <v>1566</v>
      </c>
      <c r="J32" s="442">
        <f t="shared" si="0"/>
        <v>156600</v>
      </c>
      <c r="K32" s="449">
        <f t="shared" si="1"/>
        <v>0.1566</v>
      </c>
      <c r="L32" s="441">
        <v>240952</v>
      </c>
      <c r="M32" s="442">
        <v>240952</v>
      </c>
      <c r="N32" s="442">
        <f t="shared" si="5"/>
        <v>0</v>
      </c>
      <c r="O32" s="442">
        <f t="shared" si="2"/>
        <v>0</v>
      </c>
      <c r="P32" s="449">
        <f t="shared" si="3"/>
        <v>0</v>
      </c>
      <c r="Q32" s="725"/>
    </row>
    <row r="33" spans="1:17" s="716" customFormat="1" ht="15.75" customHeight="1">
      <c r="A33" s="347">
        <v>21</v>
      </c>
      <c r="B33" s="452" t="s">
        <v>33</v>
      </c>
      <c r="C33" s="432">
        <v>4864888</v>
      </c>
      <c r="D33" s="459" t="s">
        <v>12</v>
      </c>
      <c r="E33" s="422" t="s">
        <v>354</v>
      </c>
      <c r="F33" s="432">
        <v>1000</v>
      </c>
      <c r="G33" s="441">
        <v>996400</v>
      </c>
      <c r="H33" s="442">
        <v>996400</v>
      </c>
      <c r="I33" s="442">
        <f t="shared" si="4"/>
        <v>0</v>
      </c>
      <c r="J33" s="442">
        <f t="shared" si="0"/>
        <v>0</v>
      </c>
      <c r="K33" s="449">
        <f t="shared" si="1"/>
        <v>0</v>
      </c>
      <c r="L33" s="441">
        <v>3468</v>
      </c>
      <c r="M33" s="442">
        <v>3472</v>
      </c>
      <c r="N33" s="442">
        <f t="shared" si="5"/>
        <v>-4</v>
      </c>
      <c r="O33" s="442">
        <f t="shared" si="2"/>
        <v>-4000</v>
      </c>
      <c r="P33" s="449">
        <f t="shared" si="3"/>
        <v>-0.004</v>
      </c>
      <c r="Q33" s="725"/>
    </row>
    <row r="34" spans="1:17" s="716" customFormat="1" ht="21" customHeight="1">
      <c r="A34" s="347">
        <v>22</v>
      </c>
      <c r="B34" s="452" t="s">
        <v>382</v>
      </c>
      <c r="C34" s="432">
        <v>4864897</v>
      </c>
      <c r="D34" s="459" t="s">
        <v>12</v>
      </c>
      <c r="E34" s="422" t="s">
        <v>354</v>
      </c>
      <c r="F34" s="432">
        <v>1000</v>
      </c>
      <c r="G34" s="441">
        <v>893</v>
      </c>
      <c r="H34" s="442">
        <v>932</v>
      </c>
      <c r="I34" s="442">
        <f>G34-H34</f>
        <v>-39</v>
      </c>
      <c r="J34" s="442">
        <f t="shared" si="0"/>
        <v>-39000</v>
      </c>
      <c r="K34" s="449">
        <f t="shared" si="1"/>
        <v>-0.039</v>
      </c>
      <c r="L34" s="441">
        <v>2209</v>
      </c>
      <c r="M34" s="442">
        <v>2253</v>
      </c>
      <c r="N34" s="442">
        <f t="shared" si="5"/>
        <v>-44</v>
      </c>
      <c r="O34" s="442">
        <f t="shared" si="2"/>
        <v>-44000</v>
      </c>
      <c r="P34" s="449">
        <f t="shared" si="3"/>
        <v>-0.044</v>
      </c>
      <c r="Q34" s="806" t="s">
        <v>428</v>
      </c>
    </row>
    <row r="35" spans="1:17" ht="15.75" customHeight="1">
      <c r="A35" s="347"/>
      <c r="B35" s="454" t="s">
        <v>34</v>
      </c>
      <c r="C35" s="432"/>
      <c r="D35" s="459"/>
      <c r="E35" s="422"/>
      <c r="F35" s="432"/>
      <c r="G35" s="438"/>
      <c r="H35" s="439"/>
      <c r="I35" s="439"/>
      <c r="J35" s="439"/>
      <c r="K35" s="440"/>
      <c r="L35" s="438"/>
      <c r="M35" s="439"/>
      <c r="N35" s="439"/>
      <c r="O35" s="439"/>
      <c r="P35" s="440"/>
      <c r="Q35" s="180"/>
    </row>
    <row r="36" spans="1:17" s="716" customFormat="1" ht="15.75" customHeight="1">
      <c r="A36" s="347">
        <v>23</v>
      </c>
      <c r="B36" s="452" t="s">
        <v>379</v>
      </c>
      <c r="C36" s="432">
        <v>4865057</v>
      </c>
      <c r="D36" s="459" t="s">
        <v>12</v>
      </c>
      <c r="E36" s="422" t="s">
        <v>354</v>
      </c>
      <c r="F36" s="432">
        <v>1000</v>
      </c>
      <c r="G36" s="441">
        <v>635659</v>
      </c>
      <c r="H36" s="442">
        <v>636891</v>
      </c>
      <c r="I36" s="442">
        <f t="shared" si="4"/>
        <v>-1232</v>
      </c>
      <c r="J36" s="442">
        <f t="shared" si="0"/>
        <v>-1232000</v>
      </c>
      <c r="K36" s="449">
        <f t="shared" si="1"/>
        <v>-1.232</v>
      </c>
      <c r="L36" s="441">
        <v>797622</v>
      </c>
      <c r="M36" s="442">
        <v>797622</v>
      </c>
      <c r="N36" s="442">
        <f>L36-M36</f>
        <v>0</v>
      </c>
      <c r="O36" s="442">
        <f t="shared" si="2"/>
        <v>0</v>
      </c>
      <c r="P36" s="449">
        <f t="shared" si="3"/>
        <v>0</v>
      </c>
      <c r="Q36" s="752"/>
    </row>
    <row r="37" spans="1:17" s="716" customFormat="1" ht="15.75" customHeight="1">
      <c r="A37" s="347">
        <v>24</v>
      </c>
      <c r="B37" s="452" t="s">
        <v>380</v>
      </c>
      <c r="C37" s="432">
        <v>4865058</v>
      </c>
      <c r="D37" s="459" t="s">
        <v>12</v>
      </c>
      <c r="E37" s="422" t="s">
        <v>354</v>
      </c>
      <c r="F37" s="432">
        <v>1000</v>
      </c>
      <c r="G37" s="441">
        <v>643883</v>
      </c>
      <c r="H37" s="442">
        <v>644464</v>
      </c>
      <c r="I37" s="442">
        <f t="shared" si="4"/>
        <v>-581</v>
      </c>
      <c r="J37" s="442">
        <f t="shared" si="0"/>
        <v>-581000</v>
      </c>
      <c r="K37" s="449">
        <f t="shared" si="1"/>
        <v>-0.581</v>
      </c>
      <c r="L37" s="441">
        <v>830705</v>
      </c>
      <c r="M37" s="442">
        <v>830705</v>
      </c>
      <c r="N37" s="442">
        <f>L37-M37</f>
        <v>0</v>
      </c>
      <c r="O37" s="442">
        <f t="shared" si="2"/>
        <v>0</v>
      </c>
      <c r="P37" s="449">
        <f t="shared" si="3"/>
        <v>0</v>
      </c>
      <c r="Q37" s="752"/>
    </row>
    <row r="38" spans="1:17" s="716" customFormat="1" ht="15.75" customHeight="1">
      <c r="A38" s="347">
        <v>25</v>
      </c>
      <c r="B38" s="452" t="s">
        <v>35</v>
      </c>
      <c r="C38" s="432">
        <v>4864902</v>
      </c>
      <c r="D38" s="459" t="s">
        <v>12</v>
      </c>
      <c r="E38" s="422" t="s">
        <v>354</v>
      </c>
      <c r="F38" s="432">
        <v>400</v>
      </c>
      <c r="G38" s="347">
        <v>4058</v>
      </c>
      <c r="H38" s="348">
        <v>3901</v>
      </c>
      <c r="I38" s="348">
        <f t="shared" si="4"/>
        <v>157</v>
      </c>
      <c r="J38" s="348">
        <f t="shared" si="0"/>
        <v>62800</v>
      </c>
      <c r="K38" s="722">
        <f t="shared" si="1"/>
        <v>0.0628</v>
      </c>
      <c r="L38" s="347">
        <v>999653</v>
      </c>
      <c r="M38" s="348">
        <v>999653</v>
      </c>
      <c r="N38" s="348">
        <f>L38-M38</f>
        <v>0</v>
      </c>
      <c r="O38" s="348">
        <f t="shared" si="2"/>
        <v>0</v>
      </c>
      <c r="P38" s="722">
        <f t="shared" si="3"/>
        <v>0</v>
      </c>
      <c r="Q38" s="728"/>
    </row>
    <row r="39" spans="1:17" s="716" customFormat="1" ht="15.75" customHeight="1">
      <c r="A39" s="347">
        <v>26</v>
      </c>
      <c r="B39" s="452" t="s">
        <v>36</v>
      </c>
      <c r="C39" s="432">
        <v>5128405</v>
      </c>
      <c r="D39" s="459" t="s">
        <v>12</v>
      </c>
      <c r="E39" s="422" t="s">
        <v>354</v>
      </c>
      <c r="F39" s="432">
        <v>500</v>
      </c>
      <c r="G39" s="441">
        <v>3692</v>
      </c>
      <c r="H39" s="442">
        <v>3601</v>
      </c>
      <c r="I39" s="442">
        <f t="shared" si="4"/>
        <v>91</v>
      </c>
      <c r="J39" s="442">
        <f t="shared" si="0"/>
        <v>45500</v>
      </c>
      <c r="K39" s="449">
        <f t="shared" si="1"/>
        <v>0.0455</v>
      </c>
      <c r="L39" s="441">
        <v>4173</v>
      </c>
      <c r="M39" s="442">
        <v>4170</v>
      </c>
      <c r="N39" s="442">
        <f>L39-M39</f>
        <v>3</v>
      </c>
      <c r="O39" s="442">
        <f t="shared" si="2"/>
        <v>1500</v>
      </c>
      <c r="P39" s="449">
        <f t="shared" si="3"/>
        <v>0.0015</v>
      </c>
      <c r="Q39" s="725"/>
    </row>
    <row r="40" spans="1:17" ht="16.5" customHeight="1">
      <c r="A40" s="347"/>
      <c r="B40" s="453" t="s">
        <v>37</v>
      </c>
      <c r="C40" s="432"/>
      <c r="D40" s="460"/>
      <c r="E40" s="422"/>
      <c r="F40" s="432"/>
      <c r="G40" s="438"/>
      <c r="H40" s="439"/>
      <c r="I40" s="439"/>
      <c r="J40" s="439"/>
      <c r="K40" s="440"/>
      <c r="L40" s="438"/>
      <c r="M40" s="439"/>
      <c r="N40" s="439"/>
      <c r="O40" s="439"/>
      <c r="P40" s="440"/>
      <c r="Q40" s="180"/>
    </row>
    <row r="41" spans="1:17" s="716" customFormat="1" ht="17.25" customHeight="1">
      <c r="A41" s="347">
        <v>27</v>
      </c>
      <c r="B41" s="452" t="s">
        <v>38</v>
      </c>
      <c r="C41" s="432">
        <v>4865054</v>
      </c>
      <c r="D41" s="459" t="s">
        <v>12</v>
      </c>
      <c r="E41" s="422" t="s">
        <v>354</v>
      </c>
      <c r="F41" s="432">
        <v>-1000</v>
      </c>
      <c r="G41" s="441">
        <v>21099</v>
      </c>
      <c r="H41" s="442">
        <v>20178</v>
      </c>
      <c r="I41" s="442">
        <f t="shared" si="4"/>
        <v>921</v>
      </c>
      <c r="J41" s="442">
        <f t="shared" si="0"/>
        <v>-921000</v>
      </c>
      <c r="K41" s="449">
        <f t="shared" si="1"/>
        <v>-0.921</v>
      </c>
      <c r="L41" s="441">
        <v>981108</v>
      </c>
      <c r="M41" s="442">
        <v>981108</v>
      </c>
      <c r="N41" s="442">
        <f>L41-M41</f>
        <v>0</v>
      </c>
      <c r="O41" s="442">
        <f t="shared" si="2"/>
        <v>0</v>
      </c>
      <c r="P41" s="449">
        <f t="shared" si="3"/>
        <v>0</v>
      </c>
      <c r="Q41" s="725"/>
    </row>
    <row r="42" spans="1:17" s="716" customFormat="1" ht="17.25" customHeight="1">
      <c r="A42" s="347">
        <v>28</v>
      </c>
      <c r="B42" s="452" t="s">
        <v>16</v>
      </c>
      <c r="C42" s="432">
        <v>4865036</v>
      </c>
      <c r="D42" s="459" t="s">
        <v>12</v>
      </c>
      <c r="E42" s="422" t="s">
        <v>354</v>
      </c>
      <c r="F42" s="432">
        <v>-1000</v>
      </c>
      <c r="G42" s="347">
        <v>7479</v>
      </c>
      <c r="H42" s="442">
        <v>7121</v>
      </c>
      <c r="I42" s="348">
        <f>G42-H42</f>
        <v>358</v>
      </c>
      <c r="J42" s="348">
        <f t="shared" si="0"/>
        <v>-358000</v>
      </c>
      <c r="K42" s="722">
        <f t="shared" si="1"/>
        <v>-0.358</v>
      </c>
      <c r="L42" s="347">
        <v>999444</v>
      </c>
      <c r="M42" s="442">
        <v>999444</v>
      </c>
      <c r="N42" s="348">
        <f>L42-M42</f>
        <v>0</v>
      </c>
      <c r="O42" s="348">
        <f t="shared" si="2"/>
        <v>0</v>
      </c>
      <c r="P42" s="722">
        <f t="shared" si="3"/>
        <v>0</v>
      </c>
      <c r="Q42" s="719"/>
    </row>
    <row r="43" spans="1:17" ht="15.75" customHeight="1">
      <c r="A43" s="347"/>
      <c r="B43" s="453" t="s">
        <v>39</v>
      </c>
      <c r="C43" s="432"/>
      <c r="D43" s="460"/>
      <c r="E43" s="422"/>
      <c r="F43" s="432"/>
      <c r="G43" s="438"/>
      <c r="H43" s="439"/>
      <c r="I43" s="439"/>
      <c r="J43" s="439"/>
      <c r="K43" s="440"/>
      <c r="L43" s="438"/>
      <c r="M43" s="439"/>
      <c r="N43" s="439"/>
      <c r="O43" s="439"/>
      <c r="P43" s="440"/>
      <c r="Q43" s="180"/>
    </row>
    <row r="44" spans="1:17" ht="15.75" customHeight="1">
      <c r="A44" s="347">
        <v>29</v>
      </c>
      <c r="B44" s="452" t="s">
        <v>40</v>
      </c>
      <c r="C44" s="432">
        <v>4865056</v>
      </c>
      <c r="D44" s="459" t="s">
        <v>12</v>
      </c>
      <c r="E44" s="422" t="s">
        <v>354</v>
      </c>
      <c r="F44" s="432">
        <v>-1000</v>
      </c>
      <c r="G44" s="438">
        <v>4298</v>
      </c>
      <c r="H44" s="439">
        <v>2954</v>
      </c>
      <c r="I44" s="439">
        <f t="shared" si="4"/>
        <v>1344</v>
      </c>
      <c r="J44" s="439">
        <f t="shared" si="0"/>
        <v>-1344000</v>
      </c>
      <c r="K44" s="440">
        <f t="shared" si="1"/>
        <v>-1.344</v>
      </c>
      <c r="L44" s="438">
        <v>924247</v>
      </c>
      <c r="M44" s="439">
        <v>924247</v>
      </c>
      <c r="N44" s="439">
        <f>L44-M44</f>
        <v>0</v>
      </c>
      <c r="O44" s="439">
        <f t="shared" si="2"/>
        <v>0</v>
      </c>
      <c r="P44" s="440">
        <f t="shared" si="3"/>
        <v>0</v>
      </c>
      <c r="Q44" s="180"/>
    </row>
    <row r="45" spans="1:17" ht="15.75" customHeight="1">
      <c r="A45" s="347"/>
      <c r="B45" s="453" t="s">
        <v>390</v>
      </c>
      <c r="C45" s="432"/>
      <c r="D45" s="459"/>
      <c r="E45" s="422"/>
      <c r="F45" s="432"/>
      <c r="G45" s="438"/>
      <c r="H45" s="439"/>
      <c r="I45" s="439"/>
      <c r="J45" s="439"/>
      <c r="K45" s="440"/>
      <c r="L45" s="438"/>
      <c r="M45" s="439"/>
      <c r="N45" s="439"/>
      <c r="O45" s="439"/>
      <c r="P45" s="440"/>
      <c r="Q45" s="180"/>
    </row>
    <row r="46" spans="1:17" s="716" customFormat="1" ht="18.75" customHeight="1">
      <c r="A46" s="347">
        <v>30</v>
      </c>
      <c r="B46" s="452" t="s">
        <v>397</v>
      </c>
      <c r="C46" s="432">
        <v>4865049</v>
      </c>
      <c r="D46" s="459" t="s">
        <v>12</v>
      </c>
      <c r="E46" s="422" t="s">
        <v>354</v>
      </c>
      <c r="F46" s="432">
        <v>-1000</v>
      </c>
      <c r="G46" s="441">
        <v>9636</v>
      </c>
      <c r="H46" s="442">
        <v>8402</v>
      </c>
      <c r="I46" s="442">
        <f>G46-H46</f>
        <v>1234</v>
      </c>
      <c r="J46" s="442">
        <f t="shared" si="0"/>
        <v>-1234000</v>
      </c>
      <c r="K46" s="449">
        <f t="shared" si="1"/>
        <v>-1.234</v>
      </c>
      <c r="L46" s="441">
        <v>999071</v>
      </c>
      <c r="M46" s="442">
        <v>999093</v>
      </c>
      <c r="N46" s="442">
        <f>L46-M46</f>
        <v>-22</v>
      </c>
      <c r="O46" s="442">
        <f t="shared" si="2"/>
        <v>22000</v>
      </c>
      <c r="P46" s="449">
        <f t="shared" si="3"/>
        <v>0.022</v>
      </c>
      <c r="Q46" s="753"/>
    </row>
    <row r="47" spans="1:17" ht="15.75" customHeight="1">
      <c r="A47" s="347">
        <v>31</v>
      </c>
      <c r="B47" s="452" t="s">
        <v>391</v>
      </c>
      <c r="C47" s="432">
        <v>4865022</v>
      </c>
      <c r="D47" s="459" t="s">
        <v>12</v>
      </c>
      <c r="E47" s="422" t="s">
        <v>354</v>
      </c>
      <c r="F47" s="432">
        <v>-1000</v>
      </c>
      <c r="G47" s="438">
        <v>68641</v>
      </c>
      <c r="H47" s="439">
        <v>66433</v>
      </c>
      <c r="I47" s="439">
        <f>G47-H47</f>
        <v>2208</v>
      </c>
      <c r="J47" s="439">
        <f t="shared" si="0"/>
        <v>-2208000</v>
      </c>
      <c r="K47" s="440">
        <f t="shared" si="1"/>
        <v>-2.208</v>
      </c>
      <c r="L47" s="438">
        <v>2595</v>
      </c>
      <c r="M47" s="439">
        <v>2586</v>
      </c>
      <c r="N47" s="439">
        <f>L47-M47</f>
        <v>9</v>
      </c>
      <c r="O47" s="439">
        <f t="shared" si="2"/>
        <v>-9000</v>
      </c>
      <c r="P47" s="440">
        <f t="shared" si="3"/>
        <v>-0.009</v>
      </c>
      <c r="Q47" s="571"/>
    </row>
    <row r="48" spans="1:17" ht="15.75" customHeight="1">
      <c r="A48" s="347"/>
      <c r="B48" s="454" t="s">
        <v>412</v>
      </c>
      <c r="C48" s="432"/>
      <c r="D48" s="459"/>
      <c r="E48" s="422"/>
      <c r="F48" s="432"/>
      <c r="G48" s="438"/>
      <c r="H48" s="439"/>
      <c r="I48" s="439"/>
      <c r="J48" s="439"/>
      <c r="K48" s="440"/>
      <c r="L48" s="438"/>
      <c r="M48" s="439"/>
      <c r="N48" s="439"/>
      <c r="O48" s="439"/>
      <c r="P48" s="440"/>
      <c r="Q48" s="571"/>
    </row>
    <row r="49" spans="1:17" s="716" customFormat="1" ht="15.75" customHeight="1">
      <c r="A49" s="347">
        <v>32</v>
      </c>
      <c r="B49" s="452" t="s">
        <v>15</v>
      </c>
      <c r="C49" s="432">
        <v>5128463</v>
      </c>
      <c r="D49" s="459" t="s">
        <v>12</v>
      </c>
      <c r="E49" s="422" t="s">
        <v>354</v>
      </c>
      <c r="F49" s="432">
        <v>-1000</v>
      </c>
      <c r="G49" s="441">
        <v>2461</v>
      </c>
      <c r="H49" s="442">
        <v>1910</v>
      </c>
      <c r="I49" s="442">
        <f>G49-H49</f>
        <v>551</v>
      </c>
      <c r="J49" s="442">
        <f>$F49*I49</f>
        <v>-551000</v>
      </c>
      <c r="K49" s="449">
        <f>J49/1000000</f>
        <v>-0.551</v>
      </c>
      <c r="L49" s="441">
        <v>998731</v>
      </c>
      <c r="M49" s="442">
        <v>998731</v>
      </c>
      <c r="N49" s="442">
        <f>L49-M49</f>
        <v>0</v>
      </c>
      <c r="O49" s="442">
        <f>$F49*N49</f>
        <v>0</v>
      </c>
      <c r="P49" s="449">
        <f>O49/1000000</f>
        <v>0</v>
      </c>
      <c r="Q49" s="729"/>
    </row>
    <row r="50" spans="1:17" ht="22.5" customHeight="1">
      <c r="A50" s="347">
        <v>33</v>
      </c>
      <c r="B50" s="452" t="s">
        <v>16</v>
      </c>
      <c r="C50" s="432">
        <v>5128456</v>
      </c>
      <c r="D50" s="459" t="s">
        <v>12</v>
      </c>
      <c r="E50" s="422" t="s">
        <v>354</v>
      </c>
      <c r="F50" s="432">
        <v>-1000</v>
      </c>
      <c r="G50" s="441">
        <v>3309</v>
      </c>
      <c r="H50" s="348">
        <v>3158</v>
      </c>
      <c r="I50" s="442">
        <f>G50-H50</f>
        <v>151</v>
      </c>
      <c r="J50" s="442">
        <f>$F50*I50</f>
        <v>-151000</v>
      </c>
      <c r="K50" s="449">
        <f>J50/1000000</f>
        <v>-0.151</v>
      </c>
      <c r="L50" s="441">
        <v>999995</v>
      </c>
      <c r="M50" s="442">
        <v>999995</v>
      </c>
      <c r="N50" s="442">
        <f>L50-M50</f>
        <v>0</v>
      </c>
      <c r="O50" s="442">
        <f>$F50*N50</f>
        <v>0</v>
      </c>
      <c r="P50" s="449">
        <f>O50/1000000</f>
        <v>0</v>
      </c>
      <c r="Q50" s="745"/>
    </row>
    <row r="51" spans="1:17" ht="17.25" customHeight="1">
      <c r="A51" s="347"/>
      <c r="B51" s="454" t="s">
        <v>416</v>
      </c>
      <c r="C51" s="432"/>
      <c r="D51" s="459"/>
      <c r="E51" s="422"/>
      <c r="F51" s="432"/>
      <c r="G51" s="441"/>
      <c r="H51" s="442"/>
      <c r="I51" s="442"/>
      <c r="J51" s="442"/>
      <c r="K51" s="449"/>
      <c r="L51" s="441"/>
      <c r="M51" s="442"/>
      <c r="N51" s="442"/>
      <c r="O51" s="442"/>
      <c r="P51" s="449"/>
      <c r="Q51" s="745"/>
    </row>
    <row r="52" spans="1:17" s="716" customFormat="1" ht="15.75" customHeight="1">
      <c r="A52" s="347">
        <v>34</v>
      </c>
      <c r="B52" s="452" t="s">
        <v>15</v>
      </c>
      <c r="C52" s="432">
        <v>4864903</v>
      </c>
      <c r="D52" s="459" t="s">
        <v>12</v>
      </c>
      <c r="E52" s="422" t="s">
        <v>354</v>
      </c>
      <c r="F52" s="432">
        <v>-1000</v>
      </c>
      <c r="G52" s="441">
        <v>997787</v>
      </c>
      <c r="H52" s="442">
        <v>998064</v>
      </c>
      <c r="I52" s="442">
        <f>G52-H52</f>
        <v>-277</v>
      </c>
      <c r="J52" s="442">
        <f>$F52*I52</f>
        <v>277000</v>
      </c>
      <c r="K52" s="449">
        <f>J52/1000000</f>
        <v>0.277</v>
      </c>
      <c r="L52" s="441">
        <v>999993</v>
      </c>
      <c r="M52" s="442">
        <v>999993</v>
      </c>
      <c r="N52" s="442">
        <f>L52-M52</f>
        <v>0</v>
      </c>
      <c r="O52" s="442">
        <f>$F52*N52</f>
        <v>0</v>
      </c>
      <c r="P52" s="449">
        <f>O52/1000000</f>
        <v>0</v>
      </c>
      <c r="Q52" s="719"/>
    </row>
    <row r="53" spans="1:17" s="716" customFormat="1" ht="15" customHeight="1">
      <c r="A53" s="347">
        <v>35</v>
      </c>
      <c r="B53" s="452" t="s">
        <v>16</v>
      </c>
      <c r="C53" s="432">
        <v>4864946</v>
      </c>
      <c r="D53" s="459" t="s">
        <v>12</v>
      </c>
      <c r="E53" s="422" t="s">
        <v>354</v>
      </c>
      <c r="F53" s="432">
        <v>-1000</v>
      </c>
      <c r="G53" s="441">
        <v>3600</v>
      </c>
      <c r="H53" s="442">
        <v>2655</v>
      </c>
      <c r="I53" s="442">
        <f>G53-H53</f>
        <v>945</v>
      </c>
      <c r="J53" s="442">
        <f>$F53*I53</f>
        <v>-945000</v>
      </c>
      <c r="K53" s="449">
        <f>J53/1000000</f>
        <v>-0.945</v>
      </c>
      <c r="L53" s="441">
        <v>999995</v>
      </c>
      <c r="M53" s="442">
        <v>999995</v>
      </c>
      <c r="N53" s="442">
        <f>L53-M53</f>
        <v>0</v>
      </c>
      <c r="O53" s="442">
        <f>$F53*N53</f>
        <v>0</v>
      </c>
      <c r="P53" s="449">
        <f>O53/1000000</f>
        <v>0</v>
      </c>
      <c r="Q53" s="719"/>
    </row>
    <row r="54" spans="1:17" ht="15.75" customHeight="1">
      <c r="A54" s="347"/>
      <c r="B54" s="454" t="s">
        <v>389</v>
      </c>
      <c r="C54" s="432"/>
      <c r="D54" s="459"/>
      <c r="E54" s="422"/>
      <c r="F54" s="432"/>
      <c r="G54" s="438"/>
      <c r="H54" s="439"/>
      <c r="I54" s="439"/>
      <c r="J54" s="439"/>
      <c r="K54" s="440"/>
      <c r="L54" s="438"/>
      <c r="M54" s="439"/>
      <c r="N54" s="439"/>
      <c r="O54" s="439"/>
      <c r="P54" s="440"/>
      <c r="Q54" s="180"/>
    </row>
    <row r="55" spans="1:17" ht="15.75" customHeight="1">
      <c r="A55" s="347"/>
      <c r="B55" s="454" t="s">
        <v>45</v>
      </c>
      <c r="C55" s="432"/>
      <c r="D55" s="459"/>
      <c r="E55" s="422"/>
      <c r="F55" s="432"/>
      <c r="G55" s="438"/>
      <c r="H55" s="439"/>
      <c r="I55" s="439"/>
      <c r="J55" s="439"/>
      <c r="K55" s="440"/>
      <c r="L55" s="438"/>
      <c r="M55" s="439"/>
      <c r="N55" s="439"/>
      <c r="O55" s="439"/>
      <c r="P55" s="440"/>
      <c r="Q55" s="180"/>
    </row>
    <row r="56" spans="1:17" s="716" customFormat="1" ht="15.75" customHeight="1">
      <c r="A56" s="347">
        <v>36</v>
      </c>
      <c r="B56" s="452" t="s">
        <v>46</v>
      </c>
      <c r="C56" s="432">
        <v>4864843</v>
      </c>
      <c r="D56" s="459" t="s">
        <v>12</v>
      </c>
      <c r="E56" s="422" t="s">
        <v>354</v>
      </c>
      <c r="F56" s="432">
        <v>1000</v>
      </c>
      <c r="G56" s="441">
        <v>2016</v>
      </c>
      <c r="H56" s="442">
        <v>1956</v>
      </c>
      <c r="I56" s="442">
        <f t="shared" si="4"/>
        <v>60</v>
      </c>
      <c r="J56" s="442">
        <f t="shared" si="0"/>
        <v>60000</v>
      </c>
      <c r="K56" s="449">
        <f t="shared" si="1"/>
        <v>0.06</v>
      </c>
      <c r="L56" s="441">
        <v>23401</v>
      </c>
      <c r="M56" s="442">
        <v>23395</v>
      </c>
      <c r="N56" s="442">
        <f>L56-M56</f>
        <v>6</v>
      </c>
      <c r="O56" s="442">
        <f t="shared" si="2"/>
        <v>6000</v>
      </c>
      <c r="P56" s="449">
        <f t="shared" si="3"/>
        <v>0.006</v>
      </c>
      <c r="Q56" s="725"/>
    </row>
    <row r="57" spans="1:17" s="716" customFormat="1" ht="15.75" customHeight="1" thickBot="1">
      <c r="A57" s="754">
        <v>37</v>
      </c>
      <c r="B57" s="755" t="s">
        <v>47</v>
      </c>
      <c r="C57" s="416">
        <v>4864844</v>
      </c>
      <c r="D57" s="461" t="s">
        <v>12</v>
      </c>
      <c r="E57" s="423" t="s">
        <v>354</v>
      </c>
      <c r="F57" s="416">
        <v>1000</v>
      </c>
      <c r="G57" s="441">
        <v>403</v>
      </c>
      <c r="H57" s="724">
        <v>393</v>
      </c>
      <c r="I57" s="724">
        <f t="shared" si="4"/>
        <v>10</v>
      </c>
      <c r="J57" s="724">
        <f t="shared" si="0"/>
        <v>10000</v>
      </c>
      <c r="K57" s="756">
        <f t="shared" si="1"/>
        <v>0.01</v>
      </c>
      <c r="L57" s="441">
        <v>2825</v>
      </c>
      <c r="M57" s="724">
        <v>2825</v>
      </c>
      <c r="N57" s="724">
        <f>L57-M57</f>
        <v>0</v>
      </c>
      <c r="O57" s="724">
        <f t="shared" si="2"/>
        <v>0</v>
      </c>
      <c r="P57" s="756">
        <f t="shared" si="3"/>
        <v>0</v>
      </c>
      <c r="Q57" s="757"/>
    </row>
    <row r="58" spans="1:17" ht="21.75" customHeight="1" thickBot="1" thickTop="1">
      <c r="A58" s="348"/>
      <c r="B58" s="458" t="s">
        <v>319</v>
      </c>
      <c r="C58" s="45"/>
      <c r="D58" s="460"/>
      <c r="E58" s="422"/>
      <c r="F58" s="45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216" t="str">
        <f>Q1</f>
        <v>FEBRUARY-2015</v>
      </c>
    </row>
    <row r="59" spans="1:17" ht="15.75" customHeight="1" thickTop="1">
      <c r="A59" s="346"/>
      <c r="B59" s="451" t="s">
        <v>48</v>
      </c>
      <c r="C59" s="413"/>
      <c r="D59" s="462"/>
      <c r="E59" s="462"/>
      <c r="F59" s="413"/>
      <c r="G59" s="447"/>
      <c r="H59" s="446"/>
      <c r="I59" s="446"/>
      <c r="J59" s="446"/>
      <c r="K59" s="448"/>
      <c r="L59" s="447"/>
      <c r="M59" s="446"/>
      <c r="N59" s="446"/>
      <c r="O59" s="446"/>
      <c r="P59" s="448"/>
      <c r="Q59" s="179"/>
    </row>
    <row r="60" spans="1:17" ht="15.75" customHeight="1">
      <c r="A60" s="347">
        <v>38</v>
      </c>
      <c r="B60" s="455" t="s">
        <v>85</v>
      </c>
      <c r="C60" s="432">
        <v>4865169</v>
      </c>
      <c r="D60" s="460" t="s">
        <v>12</v>
      </c>
      <c r="E60" s="422" t="s">
        <v>354</v>
      </c>
      <c r="F60" s="432">
        <v>1000</v>
      </c>
      <c r="G60" s="438">
        <v>1356</v>
      </c>
      <c r="H60" s="439">
        <v>1169</v>
      </c>
      <c r="I60" s="439">
        <f t="shared" si="4"/>
        <v>187</v>
      </c>
      <c r="J60" s="439">
        <f t="shared" si="0"/>
        <v>187000</v>
      </c>
      <c r="K60" s="440">
        <f t="shared" si="1"/>
        <v>0.187</v>
      </c>
      <c r="L60" s="438">
        <v>61321</v>
      </c>
      <c r="M60" s="439">
        <v>61321</v>
      </c>
      <c r="N60" s="439">
        <f>L60-M60</f>
        <v>0</v>
      </c>
      <c r="O60" s="439">
        <f t="shared" si="2"/>
        <v>0</v>
      </c>
      <c r="P60" s="440">
        <f t="shared" si="3"/>
        <v>0</v>
      </c>
      <c r="Q60" s="180"/>
    </row>
    <row r="61" spans="1:17" ht="15.75" customHeight="1">
      <c r="A61" s="347"/>
      <c r="B61" s="453" t="s">
        <v>316</v>
      </c>
      <c r="C61" s="432"/>
      <c r="D61" s="460"/>
      <c r="E61" s="422"/>
      <c r="F61" s="432"/>
      <c r="G61" s="441"/>
      <c r="H61" s="442"/>
      <c r="I61" s="439"/>
      <c r="J61" s="439"/>
      <c r="K61" s="440"/>
      <c r="L61" s="441"/>
      <c r="M61" s="439"/>
      <c r="N61" s="439"/>
      <c r="O61" s="439"/>
      <c r="P61" s="440"/>
      <c r="Q61" s="180"/>
    </row>
    <row r="62" spans="1:17" s="716" customFormat="1" ht="15.75" customHeight="1">
      <c r="A62" s="347">
        <v>39</v>
      </c>
      <c r="B62" s="452" t="s">
        <v>315</v>
      </c>
      <c r="C62" s="432">
        <v>4864806</v>
      </c>
      <c r="D62" s="460" t="s">
        <v>12</v>
      </c>
      <c r="E62" s="422" t="s">
        <v>354</v>
      </c>
      <c r="F62" s="432">
        <v>125</v>
      </c>
      <c r="G62" s="441">
        <v>172379</v>
      </c>
      <c r="H62" s="442">
        <v>171796</v>
      </c>
      <c r="I62" s="442">
        <f>G62-H62</f>
        <v>583</v>
      </c>
      <c r="J62" s="442">
        <f>$F62*I62</f>
        <v>72875</v>
      </c>
      <c r="K62" s="449">
        <f>J62/1000000</f>
        <v>0.072875</v>
      </c>
      <c r="L62" s="441">
        <v>261021</v>
      </c>
      <c r="M62" s="442">
        <v>260818</v>
      </c>
      <c r="N62" s="442">
        <f>L62-M62</f>
        <v>203</v>
      </c>
      <c r="O62" s="442">
        <f>$F62*N62</f>
        <v>25375</v>
      </c>
      <c r="P62" s="449">
        <f>O62/1000000</f>
        <v>0.025375</v>
      </c>
      <c r="Q62" s="725"/>
    </row>
    <row r="63" spans="1:17" ht="15.75" customHeight="1">
      <c r="A63" s="347"/>
      <c r="B63" s="376" t="s">
        <v>54</v>
      </c>
      <c r="C63" s="433"/>
      <c r="D63" s="463"/>
      <c r="E63" s="463"/>
      <c r="F63" s="433"/>
      <c r="G63" s="438"/>
      <c r="H63" s="439"/>
      <c r="I63" s="439"/>
      <c r="J63" s="439"/>
      <c r="K63" s="440"/>
      <c r="L63" s="438"/>
      <c r="M63" s="439"/>
      <c r="N63" s="439"/>
      <c r="O63" s="439"/>
      <c r="P63" s="440"/>
      <c r="Q63" s="180"/>
    </row>
    <row r="64" spans="1:17" ht="15.75" customHeight="1">
      <c r="A64" s="347">
        <v>40</v>
      </c>
      <c r="B64" s="456" t="s">
        <v>55</v>
      </c>
      <c r="C64" s="433">
        <v>4865090</v>
      </c>
      <c r="D64" s="464" t="s">
        <v>12</v>
      </c>
      <c r="E64" s="422" t="s">
        <v>354</v>
      </c>
      <c r="F64" s="433">
        <v>100</v>
      </c>
      <c r="G64" s="438">
        <v>9181</v>
      </c>
      <c r="H64" s="439">
        <v>9287</v>
      </c>
      <c r="I64" s="439">
        <f>G64-H64</f>
        <v>-106</v>
      </c>
      <c r="J64" s="439">
        <f>$F64*I64</f>
        <v>-10600</v>
      </c>
      <c r="K64" s="440">
        <f>J64/1000000</f>
        <v>-0.0106</v>
      </c>
      <c r="L64" s="438">
        <v>29046</v>
      </c>
      <c r="M64" s="439">
        <v>29047</v>
      </c>
      <c r="N64" s="439">
        <f>L64-M64</f>
        <v>-1</v>
      </c>
      <c r="O64" s="439">
        <f>$F64*N64</f>
        <v>-100</v>
      </c>
      <c r="P64" s="440">
        <f>O64/1000000</f>
        <v>-0.0001</v>
      </c>
      <c r="Q64" s="535"/>
    </row>
    <row r="65" spans="1:17" ht="15.75" customHeight="1">
      <c r="A65" s="347">
        <v>41</v>
      </c>
      <c r="B65" s="456" t="s">
        <v>56</v>
      </c>
      <c r="C65" s="433">
        <v>4902519</v>
      </c>
      <c r="D65" s="464" t="s">
        <v>12</v>
      </c>
      <c r="E65" s="422" t="s">
        <v>354</v>
      </c>
      <c r="F65" s="433">
        <v>100</v>
      </c>
      <c r="G65" s="438">
        <v>10919</v>
      </c>
      <c r="H65" s="439">
        <v>11190</v>
      </c>
      <c r="I65" s="439">
        <f>G65-H65</f>
        <v>-271</v>
      </c>
      <c r="J65" s="439">
        <f>$F65*I65</f>
        <v>-27100</v>
      </c>
      <c r="K65" s="440">
        <f>J65/1000000</f>
        <v>-0.0271</v>
      </c>
      <c r="L65" s="438">
        <v>58220</v>
      </c>
      <c r="M65" s="439">
        <v>58277</v>
      </c>
      <c r="N65" s="439">
        <f>L65-M65</f>
        <v>-57</v>
      </c>
      <c r="O65" s="439">
        <f>$F65*N65</f>
        <v>-5700</v>
      </c>
      <c r="P65" s="440">
        <f>O65/1000000</f>
        <v>-0.0057</v>
      </c>
      <c r="Q65" s="180"/>
    </row>
    <row r="66" spans="1:17" ht="15.75" customHeight="1">
      <c r="A66" s="347">
        <v>42</v>
      </c>
      <c r="B66" s="456" t="s">
        <v>57</v>
      </c>
      <c r="C66" s="433">
        <v>4902520</v>
      </c>
      <c r="D66" s="464" t="s">
        <v>12</v>
      </c>
      <c r="E66" s="422" t="s">
        <v>354</v>
      </c>
      <c r="F66" s="433">
        <v>100</v>
      </c>
      <c r="G66" s="438">
        <v>17705</v>
      </c>
      <c r="H66" s="439">
        <v>17721</v>
      </c>
      <c r="I66" s="439">
        <f>G66-H66</f>
        <v>-16</v>
      </c>
      <c r="J66" s="439">
        <f>$F66*I66</f>
        <v>-1600</v>
      </c>
      <c r="K66" s="440">
        <f>J66/1000000</f>
        <v>-0.0016</v>
      </c>
      <c r="L66" s="438">
        <v>61848</v>
      </c>
      <c r="M66" s="439">
        <v>61790</v>
      </c>
      <c r="N66" s="439">
        <f>L66-M66</f>
        <v>58</v>
      </c>
      <c r="O66" s="439">
        <f>$F66*N66</f>
        <v>5800</v>
      </c>
      <c r="P66" s="440">
        <f>O66/1000000</f>
        <v>0.0058</v>
      </c>
      <c r="Q66" s="180"/>
    </row>
    <row r="67" spans="1:17" ht="15.75" customHeight="1">
      <c r="A67" s="347"/>
      <c r="B67" s="376" t="s">
        <v>58</v>
      </c>
      <c r="C67" s="433"/>
      <c r="D67" s="463"/>
      <c r="E67" s="463"/>
      <c r="F67" s="433"/>
      <c r="G67" s="438"/>
      <c r="H67" s="439"/>
      <c r="I67" s="439"/>
      <c r="J67" s="439"/>
      <c r="K67" s="440"/>
      <c r="L67" s="438"/>
      <c r="M67" s="439"/>
      <c r="N67" s="439"/>
      <c r="O67" s="439"/>
      <c r="P67" s="440"/>
      <c r="Q67" s="180"/>
    </row>
    <row r="68" spans="1:17" s="716" customFormat="1" ht="15.75" customHeight="1">
      <c r="A68" s="347">
        <v>43</v>
      </c>
      <c r="B68" s="456" t="s">
        <v>59</v>
      </c>
      <c r="C68" s="433">
        <v>4902554</v>
      </c>
      <c r="D68" s="464" t="s">
        <v>12</v>
      </c>
      <c r="E68" s="422" t="s">
        <v>354</v>
      </c>
      <c r="F68" s="433">
        <v>100</v>
      </c>
      <c r="G68" s="441">
        <v>5476</v>
      </c>
      <c r="H68" s="442">
        <v>5252</v>
      </c>
      <c r="I68" s="442">
        <f>G68-H68</f>
        <v>224</v>
      </c>
      <c r="J68" s="442">
        <f>$F68*I68</f>
        <v>22400</v>
      </c>
      <c r="K68" s="449">
        <f>J68/1000000</f>
        <v>0.0224</v>
      </c>
      <c r="L68" s="441">
        <v>4335</v>
      </c>
      <c r="M68" s="442">
        <v>4214</v>
      </c>
      <c r="N68" s="442">
        <f>L68-M68</f>
        <v>121</v>
      </c>
      <c r="O68" s="442">
        <f>$F68*N68</f>
        <v>12100</v>
      </c>
      <c r="P68" s="449">
        <f>O68/1000000</f>
        <v>0.0121</v>
      </c>
      <c r="Q68" s="725"/>
    </row>
    <row r="69" spans="1:17" s="716" customFormat="1" ht="15.75" customHeight="1">
      <c r="A69" s="347">
        <v>44</v>
      </c>
      <c r="B69" s="456" t="s">
        <v>60</v>
      </c>
      <c r="C69" s="433">
        <v>4902522</v>
      </c>
      <c r="D69" s="464" t="s">
        <v>12</v>
      </c>
      <c r="E69" s="422" t="s">
        <v>354</v>
      </c>
      <c r="F69" s="433">
        <v>100</v>
      </c>
      <c r="G69" s="441">
        <v>840</v>
      </c>
      <c r="H69" s="442">
        <v>840</v>
      </c>
      <c r="I69" s="442">
        <f aca="true" t="shared" si="6" ref="I69:I74">G69-H69</f>
        <v>0</v>
      </c>
      <c r="J69" s="442">
        <f aca="true" t="shared" si="7" ref="J69:J74">$F69*I69</f>
        <v>0</v>
      </c>
      <c r="K69" s="449">
        <f aca="true" t="shared" si="8" ref="K69:K74">J69/1000000</f>
        <v>0</v>
      </c>
      <c r="L69" s="441">
        <v>185</v>
      </c>
      <c r="M69" s="442">
        <v>185</v>
      </c>
      <c r="N69" s="442">
        <f aca="true" t="shared" si="9" ref="N69:N74">L69-M69</f>
        <v>0</v>
      </c>
      <c r="O69" s="442">
        <f aca="true" t="shared" si="10" ref="O69:O74">$F69*N69</f>
        <v>0</v>
      </c>
      <c r="P69" s="449">
        <f aca="true" t="shared" si="11" ref="P69:P74">O69/1000000</f>
        <v>0</v>
      </c>
      <c r="Q69" s="725"/>
    </row>
    <row r="70" spans="1:17" s="716" customFormat="1" ht="15.75" customHeight="1">
      <c r="A70" s="347">
        <v>45</v>
      </c>
      <c r="B70" s="456" t="s">
        <v>61</v>
      </c>
      <c r="C70" s="433">
        <v>4902523</v>
      </c>
      <c r="D70" s="464" t="s">
        <v>12</v>
      </c>
      <c r="E70" s="422" t="s">
        <v>354</v>
      </c>
      <c r="F70" s="433">
        <v>100</v>
      </c>
      <c r="G70" s="441">
        <v>999815</v>
      </c>
      <c r="H70" s="442">
        <v>999815</v>
      </c>
      <c r="I70" s="442">
        <f t="shared" si="6"/>
        <v>0</v>
      </c>
      <c r="J70" s="442">
        <f t="shared" si="7"/>
        <v>0</v>
      </c>
      <c r="K70" s="449">
        <f t="shared" si="8"/>
        <v>0</v>
      </c>
      <c r="L70" s="441">
        <v>999943</v>
      </c>
      <c r="M70" s="442">
        <v>999943</v>
      </c>
      <c r="N70" s="442">
        <f t="shared" si="9"/>
        <v>0</v>
      </c>
      <c r="O70" s="442">
        <f t="shared" si="10"/>
        <v>0</v>
      </c>
      <c r="P70" s="449">
        <f t="shared" si="11"/>
        <v>0</v>
      </c>
      <c r="Q70" s="725"/>
    </row>
    <row r="71" spans="1:17" s="716" customFormat="1" ht="15.75" customHeight="1">
      <c r="A71" s="347">
        <v>46</v>
      </c>
      <c r="B71" s="456" t="s">
        <v>62</v>
      </c>
      <c r="C71" s="433">
        <v>4902547</v>
      </c>
      <c r="D71" s="464" t="s">
        <v>12</v>
      </c>
      <c r="E71" s="422" t="s">
        <v>354</v>
      </c>
      <c r="F71" s="433">
        <v>100</v>
      </c>
      <c r="G71" s="441">
        <v>5885</v>
      </c>
      <c r="H71" s="442">
        <v>5885</v>
      </c>
      <c r="I71" s="442">
        <f>G71-H71</f>
        <v>0</v>
      </c>
      <c r="J71" s="442">
        <f>$F71*I71</f>
        <v>0</v>
      </c>
      <c r="K71" s="449">
        <f>J71/1000000</f>
        <v>0</v>
      </c>
      <c r="L71" s="441">
        <v>8891</v>
      </c>
      <c r="M71" s="442">
        <v>8891</v>
      </c>
      <c r="N71" s="442">
        <f>L71-M71</f>
        <v>0</v>
      </c>
      <c r="O71" s="442">
        <f>$F71*N71</f>
        <v>0</v>
      </c>
      <c r="P71" s="449">
        <f>O71/1000000</f>
        <v>0</v>
      </c>
      <c r="Q71" s="725"/>
    </row>
    <row r="72" spans="1:17" s="716" customFormat="1" ht="15.75" customHeight="1">
      <c r="A72" s="347">
        <v>47</v>
      </c>
      <c r="B72" s="456" t="s">
        <v>63</v>
      </c>
      <c r="C72" s="433">
        <v>4902605</v>
      </c>
      <c r="D72" s="464" t="s">
        <v>12</v>
      </c>
      <c r="E72" s="422" t="s">
        <v>354</v>
      </c>
      <c r="F72" s="726">
        <v>1333.33</v>
      </c>
      <c r="G72" s="441">
        <v>0</v>
      </c>
      <c r="H72" s="442">
        <v>0</v>
      </c>
      <c r="I72" s="442">
        <f t="shared" si="6"/>
        <v>0</v>
      </c>
      <c r="J72" s="442">
        <f t="shared" si="7"/>
        <v>0</v>
      </c>
      <c r="K72" s="449">
        <f t="shared" si="8"/>
        <v>0</v>
      </c>
      <c r="L72" s="441">
        <v>0</v>
      </c>
      <c r="M72" s="442">
        <v>0</v>
      </c>
      <c r="N72" s="442">
        <f t="shared" si="9"/>
        <v>0</v>
      </c>
      <c r="O72" s="442">
        <f t="shared" si="10"/>
        <v>0</v>
      </c>
      <c r="P72" s="449">
        <f t="shared" si="11"/>
        <v>0</v>
      </c>
      <c r="Q72" s="728"/>
    </row>
    <row r="73" spans="1:17" ht="15.75" customHeight="1">
      <c r="A73" s="347">
        <v>48</v>
      </c>
      <c r="B73" s="456" t="s">
        <v>64</v>
      </c>
      <c r="C73" s="433">
        <v>4902526</v>
      </c>
      <c r="D73" s="464" t="s">
        <v>12</v>
      </c>
      <c r="E73" s="422" t="s">
        <v>354</v>
      </c>
      <c r="F73" s="433">
        <v>100</v>
      </c>
      <c r="G73" s="438">
        <v>16878</v>
      </c>
      <c r="H73" s="439">
        <v>16977</v>
      </c>
      <c r="I73" s="439">
        <f t="shared" si="6"/>
        <v>-99</v>
      </c>
      <c r="J73" s="439">
        <f t="shared" si="7"/>
        <v>-9900</v>
      </c>
      <c r="K73" s="440">
        <f t="shared" si="8"/>
        <v>-0.0099</v>
      </c>
      <c r="L73" s="438">
        <v>19725</v>
      </c>
      <c r="M73" s="439">
        <v>19697</v>
      </c>
      <c r="N73" s="439">
        <f t="shared" si="9"/>
        <v>28</v>
      </c>
      <c r="O73" s="439">
        <f t="shared" si="10"/>
        <v>2800</v>
      </c>
      <c r="P73" s="440">
        <f t="shared" si="11"/>
        <v>0.0028</v>
      </c>
      <c r="Q73" s="180"/>
    </row>
    <row r="74" spans="1:17" s="716" customFormat="1" ht="15.75" customHeight="1">
      <c r="A74" s="347">
        <v>49</v>
      </c>
      <c r="B74" s="456" t="s">
        <v>65</v>
      </c>
      <c r="C74" s="433">
        <v>4902529</v>
      </c>
      <c r="D74" s="464" t="s">
        <v>12</v>
      </c>
      <c r="E74" s="422" t="s">
        <v>354</v>
      </c>
      <c r="F74" s="726">
        <v>44.44</v>
      </c>
      <c r="G74" s="441">
        <v>996187</v>
      </c>
      <c r="H74" s="442">
        <v>996516</v>
      </c>
      <c r="I74" s="442">
        <f t="shared" si="6"/>
        <v>-329</v>
      </c>
      <c r="J74" s="442">
        <f t="shared" si="7"/>
        <v>-14620.759999999998</v>
      </c>
      <c r="K74" s="449">
        <f t="shared" si="8"/>
        <v>-0.014620759999999998</v>
      </c>
      <c r="L74" s="441">
        <v>375</v>
      </c>
      <c r="M74" s="442">
        <v>424</v>
      </c>
      <c r="N74" s="442">
        <f t="shared" si="9"/>
        <v>-49</v>
      </c>
      <c r="O74" s="442">
        <f t="shared" si="10"/>
        <v>-2177.56</v>
      </c>
      <c r="P74" s="449">
        <f t="shared" si="11"/>
        <v>-0.00217756</v>
      </c>
      <c r="Q74" s="728"/>
    </row>
    <row r="75" spans="1:17" ht="15.75" customHeight="1">
      <c r="A75" s="347"/>
      <c r="B75" s="376" t="s">
        <v>66</v>
      </c>
      <c r="C75" s="433"/>
      <c r="D75" s="463"/>
      <c r="E75" s="463"/>
      <c r="F75" s="433"/>
      <c r="G75" s="438"/>
      <c r="H75" s="439"/>
      <c r="I75" s="439"/>
      <c r="J75" s="439"/>
      <c r="K75" s="440"/>
      <c r="L75" s="438"/>
      <c r="M75" s="439"/>
      <c r="N75" s="439"/>
      <c r="O75" s="439"/>
      <c r="P75" s="440"/>
      <c r="Q75" s="180"/>
    </row>
    <row r="76" spans="1:17" ht="15.75" customHeight="1">
      <c r="A76" s="347">
        <v>50</v>
      </c>
      <c r="B76" s="456" t="s">
        <v>67</v>
      </c>
      <c r="C76" s="433">
        <v>4865091</v>
      </c>
      <c r="D76" s="464" t="s">
        <v>12</v>
      </c>
      <c r="E76" s="422" t="s">
        <v>354</v>
      </c>
      <c r="F76" s="433">
        <v>500</v>
      </c>
      <c r="G76" s="438">
        <v>5521</v>
      </c>
      <c r="H76" s="439">
        <v>5566</v>
      </c>
      <c r="I76" s="439">
        <f>G76-H76</f>
        <v>-45</v>
      </c>
      <c r="J76" s="439">
        <f>$F76*I76</f>
        <v>-22500</v>
      </c>
      <c r="K76" s="440">
        <f>J76/1000000</f>
        <v>-0.0225</v>
      </c>
      <c r="L76" s="438">
        <v>31342</v>
      </c>
      <c r="M76" s="439">
        <v>31328</v>
      </c>
      <c r="N76" s="439">
        <f>L76-M76</f>
        <v>14</v>
      </c>
      <c r="O76" s="439">
        <f>$F76*N76</f>
        <v>7000</v>
      </c>
      <c r="P76" s="440">
        <f>O76/1000000</f>
        <v>0.007</v>
      </c>
      <c r="Q76" s="567"/>
    </row>
    <row r="77" spans="1:17" ht="15.75" customHeight="1">
      <c r="A77" s="347">
        <v>51</v>
      </c>
      <c r="B77" s="456" t="s">
        <v>68</v>
      </c>
      <c r="C77" s="433">
        <v>4902530</v>
      </c>
      <c r="D77" s="464" t="s">
        <v>12</v>
      </c>
      <c r="E77" s="422" t="s">
        <v>354</v>
      </c>
      <c r="F77" s="433">
        <v>500</v>
      </c>
      <c r="G77" s="438">
        <v>3795</v>
      </c>
      <c r="H77" s="439">
        <v>3866</v>
      </c>
      <c r="I77" s="439">
        <f>G77-H77</f>
        <v>-71</v>
      </c>
      <c r="J77" s="439">
        <f>$F77*I77</f>
        <v>-35500</v>
      </c>
      <c r="K77" s="440">
        <f>J77/1000000</f>
        <v>-0.0355</v>
      </c>
      <c r="L77" s="438">
        <v>29059</v>
      </c>
      <c r="M77" s="439">
        <v>29060</v>
      </c>
      <c r="N77" s="439">
        <f>L77-M77</f>
        <v>-1</v>
      </c>
      <c r="O77" s="439">
        <f>$F77*N77</f>
        <v>-500</v>
      </c>
      <c r="P77" s="440">
        <f>O77/1000000</f>
        <v>-0.0005</v>
      </c>
      <c r="Q77" s="180"/>
    </row>
    <row r="78" spans="1:17" ht="15.75" customHeight="1">
      <c r="A78" s="347">
        <v>52</v>
      </c>
      <c r="B78" s="456" t="s">
        <v>69</v>
      </c>
      <c r="C78" s="433">
        <v>4902531</v>
      </c>
      <c r="D78" s="464" t="s">
        <v>12</v>
      </c>
      <c r="E78" s="422" t="s">
        <v>354</v>
      </c>
      <c r="F78" s="433">
        <v>500</v>
      </c>
      <c r="G78" s="438">
        <v>6414</v>
      </c>
      <c r="H78" s="439">
        <v>6382</v>
      </c>
      <c r="I78" s="439">
        <f>G78-H78</f>
        <v>32</v>
      </c>
      <c r="J78" s="439">
        <f>$F78*I78</f>
        <v>16000</v>
      </c>
      <c r="K78" s="440">
        <f>J78/1000000</f>
        <v>0.016</v>
      </c>
      <c r="L78" s="438">
        <v>14891</v>
      </c>
      <c r="M78" s="439">
        <v>14891</v>
      </c>
      <c r="N78" s="439">
        <f>L78-M78</f>
        <v>0</v>
      </c>
      <c r="O78" s="439">
        <f>$F78*N78</f>
        <v>0</v>
      </c>
      <c r="P78" s="440">
        <f>O78/1000000</f>
        <v>0</v>
      </c>
      <c r="Q78" s="180"/>
    </row>
    <row r="79" spans="1:17" ht="15.75" customHeight="1">
      <c r="A79" s="347">
        <v>53</v>
      </c>
      <c r="B79" s="456" t="s">
        <v>70</v>
      </c>
      <c r="C79" s="433">
        <v>4865072</v>
      </c>
      <c r="D79" s="464" t="s">
        <v>12</v>
      </c>
      <c r="E79" s="422" t="s">
        <v>354</v>
      </c>
      <c r="F79" s="726">
        <v>666.6666666666666</v>
      </c>
      <c r="G79" s="441">
        <v>1549</v>
      </c>
      <c r="H79" s="442">
        <v>1504</v>
      </c>
      <c r="I79" s="442">
        <f>G79-H79</f>
        <v>45</v>
      </c>
      <c r="J79" s="442">
        <f>$F79*I79</f>
        <v>30000</v>
      </c>
      <c r="K79" s="449">
        <f>J79/1000000</f>
        <v>0.03</v>
      </c>
      <c r="L79" s="441">
        <v>935</v>
      </c>
      <c r="M79" s="442">
        <v>935</v>
      </c>
      <c r="N79" s="442">
        <f>L79-M79</f>
        <v>0</v>
      </c>
      <c r="O79" s="442">
        <f>$F79*N79</f>
        <v>0</v>
      </c>
      <c r="P79" s="449">
        <f>O79/1000000</f>
        <v>0</v>
      </c>
      <c r="Q79" s="725"/>
    </row>
    <row r="80" spans="1:17" ht="15.75" customHeight="1">
      <c r="A80" s="347"/>
      <c r="B80" s="376" t="s">
        <v>72</v>
      </c>
      <c r="C80" s="433"/>
      <c r="D80" s="463"/>
      <c r="E80" s="463"/>
      <c r="F80" s="433"/>
      <c r="G80" s="438"/>
      <c r="H80" s="439"/>
      <c r="I80" s="439"/>
      <c r="J80" s="439"/>
      <c r="K80" s="440"/>
      <c r="L80" s="438"/>
      <c r="M80" s="439"/>
      <c r="N80" s="439"/>
      <c r="O80" s="439"/>
      <c r="P80" s="440"/>
      <c r="Q80" s="180"/>
    </row>
    <row r="81" spans="1:17" s="716" customFormat="1" ht="15.75" customHeight="1">
      <c r="A81" s="347">
        <v>54</v>
      </c>
      <c r="B81" s="456" t="s">
        <v>65</v>
      </c>
      <c r="C81" s="433">
        <v>4902568</v>
      </c>
      <c r="D81" s="464" t="s">
        <v>12</v>
      </c>
      <c r="E81" s="422" t="s">
        <v>354</v>
      </c>
      <c r="F81" s="433">
        <v>100</v>
      </c>
      <c r="G81" s="441">
        <v>999088</v>
      </c>
      <c r="H81" s="442">
        <v>999290</v>
      </c>
      <c r="I81" s="442">
        <f aca="true" t="shared" si="12" ref="I81:I87">G81-H81</f>
        <v>-202</v>
      </c>
      <c r="J81" s="442">
        <f aca="true" t="shared" si="13" ref="J81:J87">$F81*I81</f>
        <v>-20200</v>
      </c>
      <c r="K81" s="449">
        <f aca="true" t="shared" si="14" ref="K81:K87">J81/1000000</f>
        <v>-0.0202</v>
      </c>
      <c r="L81" s="441">
        <v>27</v>
      </c>
      <c r="M81" s="442">
        <v>27</v>
      </c>
      <c r="N81" s="442">
        <f aca="true" t="shared" si="15" ref="N81:N87">L81-M81</f>
        <v>0</v>
      </c>
      <c r="O81" s="442">
        <f aca="true" t="shared" si="16" ref="O81:O87">$F81*N81</f>
        <v>0</v>
      </c>
      <c r="P81" s="449">
        <f aca="true" t="shared" si="17" ref="P81:P87">O81/1000000</f>
        <v>0</v>
      </c>
      <c r="Q81" s="768"/>
    </row>
    <row r="82" spans="1:17" s="716" customFormat="1" ht="15.75" customHeight="1">
      <c r="A82" s="347">
        <v>55</v>
      </c>
      <c r="B82" s="456" t="s">
        <v>73</v>
      </c>
      <c r="C82" s="433">
        <v>4902536</v>
      </c>
      <c r="D82" s="464" t="s">
        <v>12</v>
      </c>
      <c r="E82" s="422" t="s">
        <v>354</v>
      </c>
      <c r="F82" s="433">
        <v>100</v>
      </c>
      <c r="G82" s="441">
        <v>7623</v>
      </c>
      <c r="H82" s="442">
        <v>7663</v>
      </c>
      <c r="I82" s="442">
        <f t="shared" si="12"/>
        <v>-40</v>
      </c>
      <c r="J82" s="442">
        <f t="shared" si="13"/>
        <v>-4000</v>
      </c>
      <c r="K82" s="449">
        <f t="shared" si="14"/>
        <v>-0.004</v>
      </c>
      <c r="L82" s="441">
        <v>15269</v>
      </c>
      <c r="M82" s="442">
        <v>15269</v>
      </c>
      <c r="N82" s="442">
        <f t="shared" si="15"/>
        <v>0</v>
      </c>
      <c r="O82" s="442">
        <f t="shared" si="16"/>
        <v>0</v>
      </c>
      <c r="P82" s="449">
        <f t="shared" si="17"/>
        <v>0</v>
      </c>
      <c r="Q82" s="768" t="s">
        <v>436</v>
      </c>
    </row>
    <row r="83" spans="1:17" s="716" customFormat="1" ht="15.75" customHeight="1">
      <c r="A83" s="347"/>
      <c r="B83" s="456"/>
      <c r="C83" s="433"/>
      <c r="D83" s="464"/>
      <c r="E83" s="422"/>
      <c r="F83" s="433"/>
      <c r="G83" s="441"/>
      <c r="H83" s="442"/>
      <c r="I83" s="442"/>
      <c r="J83" s="442"/>
      <c r="K83" s="449">
        <v>-0.0008</v>
      </c>
      <c r="L83" s="441"/>
      <c r="M83" s="442"/>
      <c r="N83" s="442"/>
      <c r="O83" s="442"/>
      <c r="P83" s="449">
        <v>0</v>
      </c>
      <c r="Q83" s="768"/>
    </row>
    <row r="84" spans="1:17" ht="15.75" customHeight="1">
      <c r="A84" s="347">
        <v>56</v>
      </c>
      <c r="B84" s="456" t="s">
        <v>86</v>
      </c>
      <c r="C84" s="433">
        <v>4902537</v>
      </c>
      <c r="D84" s="464" t="s">
        <v>12</v>
      </c>
      <c r="E84" s="422" t="s">
        <v>354</v>
      </c>
      <c r="F84" s="433">
        <v>100</v>
      </c>
      <c r="G84" s="438">
        <v>24023</v>
      </c>
      <c r="H84" s="439">
        <v>24405</v>
      </c>
      <c r="I84" s="439">
        <f t="shared" si="12"/>
        <v>-382</v>
      </c>
      <c r="J84" s="439">
        <f t="shared" si="13"/>
        <v>-38200</v>
      </c>
      <c r="K84" s="440">
        <f t="shared" si="14"/>
        <v>-0.0382</v>
      </c>
      <c r="L84" s="438">
        <v>57143</v>
      </c>
      <c r="M84" s="439">
        <v>57143</v>
      </c>
      <c r="N84" s="439">
        <f t="shared" si="15"/>
        <v>0</v>
      </c>
      <c r="O84" s="439">
        <f t="shared" si="16"/>
        <v>0</v>
      </c>
      <c r="P84" s="440">
        <f t="shared" si="17"/>
        <v>0</v>
      </c>
      <c r="Q84" s="180"/>
    </row>
    <row r="85" spans="1:17" s="716" customFormat="1" ht="15.75" customHeight="1">
      <c r="A85" s="347">
        <v>57</v>
      </c>
      <c r="B85" s="456" t="s">
        <v>74</v>
      </c>
      <c r="C85" s="433">
        <v>4902578</v>
      </c>
      <c r="D85" s="464" t="s">
        <v>12</v>
      </c>
      <c r="E85" s="422" t="s">
        <v>354</v>
      </c>
      <c r="F85" s="433">
        <v>100</v>
      </c>
      <c r="G85" s="441">
        <v>0</v>
      </c>
      <c r="H85" s="442">
        <v>0</v>
      </c>
      <c r="I85" s="442">
        <f>G85-H85</f>
        <v>0</v>
      </c>
      <c r="J85" s="442">
        <f>$F85*I85</f>
        <v>0</v>
      </c>
      <c r="K85" s="449">
        <f>J85/1000000</f>
        <v>0</v>
      </c>
      <c r="L85" s="441">
        <v>0</v>
      </c>
      <c r="M85" s="442">
        <v>0</v>
      </c>
      <c r="N85" s="442">
        <f>L85-M85</f>
        <v>0</v>
      </c>
      <c r="O85" s="442">
        <f>$F85*N85</f>
        <v>0</v>
      </c>
      <c r="P85" s="449">
        <f>O85/1000000</f>
        <v>0</v>
      </c>
      <c r="Q85" s="740"/>
    </row>
    <row r="86" spans="1:17" ht="15.75" customHeight="1">
      <c r="A86" s="347">
        <v>58</v>
      </c>
      <c r="B86" s="456" t="s">
        <v>75</v>
      </c>
      <c r="C86" s="433">
        <v>4902539</v>
      </c>
      <c r="D86" s="464" t="s">
        <v>12</v>
      </c>
      <c r="E86" s="422" t="s">
        <v>354</v>
      </c>
      <c r="F86" s="433">
        <v>100</v>
      </c>
      <c r="G86" s="438">
        <v>998452</v>
      </c>
      <c r="H86" s="439">
        <v>998480</v>
      </c>
      <c r="I86" s="439">
        <f t="shared" si="12"/>
        <v>-28</v>
      </c>
      <c r="J86" s="439">
        <f t="shared" si="13"/>
        <v>-2800</v>
      </c>
      <c r="K86" s="440">
        <f t="shared" si="14"/>
        <v>-0.0028</v>
      </c>
      <c r="L86" s="438">
        <v>58</v>
      </c>
      <c r="M86" s="439">
        <v>58</v>
      </c>
      <c r="N86" s="439">
        <f t="shared" si="15"/>
        <v>0</v>
      </c>
      <c r="O86" s="439">
        <f t="shared" si="16"/>
        <v>0</v>
      </c>
      <c r="P86" s="440">
        <f t="shared" si="17"/>
        <v>0</v>
      </c>
      <c r="Q86" s="180"/>
    </row>
    <row r="87" spans="1:17" ht="15.75" customHeight="1">
      <c r="A87" s="347">
        <v>59</v>
      </c>
      <c r="B87" s="456" t="s">
        <v>61</v>
      </c>
      <c r="C87" s="433">
        <v>4902540</v>
      </c>
      <c r="D87" s="464" t="s">
        <v>12</v>
      </c>
      <c r="E87" s="422" t="s">
        <v>354</v>
      </c>
      <c r="F87" s="433">
        <v>100</v>
      </c>
      <c r="G87" s="438">
        <v>15</v>
      </c>
      <c r="H87" s="439">
        <v>15</v>
      </c>
      <c r="I87" s="439">
        <f t="shared" si="12"/>
        <v>0</v>
      </c>
      <c r="J87" s="439">
        <f t="shared" si="13"/>
        <v>0</v>
      </c>
      <c r="K87" s="440">
        <f t="shared" si="14"/>
        <v>0</v>
      </c>
      <c r="L87" s="438">
        <v>13398</v>
      </c>
      <c r="M87" s="439">
        <v>13398</v>
      </c>
      <c r="N87" s="439">
        <f t="shared" si="15"/>
        <v>0</v>
      </c>
      <c r="O87" s="439">
        <f t="shared" si="16"/>
        <v>0</v>
      </c>
      <c r="P87" s="440">
        <f t="shared" si="17"/>
        <v>0</v>
      </c>
      <c r="Q87" s="180"/>
    </row>
    <row r="88" spans="1:17" ht="15.75" customHeight="1">
      <c r="A88" s="347"/>
      <c r="B88" s="376" t="s">
        <v>76</v>
      </c>
      <c r="C88" s="433"/>
      <c r="D88" s="463"/>
      <c r="E88" s="463"/>
      <c r="F88" s="433"/>
      <c r="G88" s="438"/>
      <c r="H88" s="439"/>
      <c r="I88" s="439"/>
      <c r="J88" s="439"/>
      <c r="K88" s="440"/>
      <c r="L88" s="438"/>
      <c r="M88" s="439"/>
      <c r="N88" s="439"/>
      <c r="O88" s="439"/>
      <c r="P88" s="440"/>
      <c r="Q88" s="180"/>
    </row>
    <row r="89" spans="1:17" ht="15.75" customHeight="1">
      <c r="A89" s="347">
        <v>60</v>
      </c>
      <c r="B89" s="456" t="s">
        <v>77</v>
      </c>
      <c r="C89" s="433">
        <v>4902551</v>
      </c>
      <c r="D89" s="464" t="s">
        <v>12</v>
      </c>
      <c r="E89" s="422" t="s">
        <v>354</v>
      </c>
      <c r="F89" s="433">
        <v>100</v>
      </c>
      <c r="G89" s="438">
        <v>176800</v>
      </c>
      <c r="H89" s="439">
        <v>176713</v>
      </c>
      <c r="I89" s="439">
        <f>G89-H89</f>
        <v>87</v>
      </c>
      <c r="J89" s="439">
        <f>$F89*I89</f>
        <v>8700</v>
      </c>
      <c r="K89" s="440">
        <f>J89/1000000</f>
        <v>0.0087</v>
      </c>
      <c r="L89" s="438">
        <v>51617</v>
      </c>
      <c r="M89" s="439">
        <v>51088</v>
      </c>
      <c r="N89" s="439">
        <f>L89-M89</f>
        <v>529</v>
      </c>
      <c r="O89" s="439">
        <f>$F89*N89</f>
        <v>52900</v>
      </c>
      <c r="P89" s="440">
        <f>O89/1000000</f>
        <v>0.0529</v>
      </c>
      <c r="Q89" s="180"/>
    </row>
    <row r="90" spans="1:17" ht="15.75" customHeight="1">
      <c r="A90" s="347">
        <v>61</v>
      </c>
      <c r="B90" s="456" t="s">
        <v>78</v>
      </c>
      <c r="C90" s="433">
        <v>4902542</v>
      </c>
      <c r="D90" s="464" t="s">
        <v>12</v>
      </c>
      <c r="E90" s="422" t="s">
        <v>354</v>
      </c>
      <c r="F90" s="433">
        <v>100</v>
      </c>
      <c r="G90" s="438">
        <v>17939</v>
      </c>
      <c r="H90" s="439">
        <v>17912</v>
      </c>
      <c r="I90" s="439">
        <f>G90-H90</f>
        <v>27</v>
      </c>
      <c r="J90" s="439">
        <f>$F90*I90</f>
        <v>2700</v>
      </c>
      <c r="K90" s="440">
        <f>J90/1000000</f>
        <v>0.0027</v>
      </c>
      <c r="L90" s="438">
        <v>65660</v>
      </c>
      <c r="M90" s="439">
        <v>65306</v>
      </c>
      <c r="N90" s="439">
        <f>L90-M90</f>
        <v>354</v>
      </c>
      <c r="O90" s="439">
        <f>$F90*N90</f>
        <v>35400</v>
      </c>
      <c r="P90" s="440">
        <f>O90/1000000</f>
        <v>0.0354</v>
      </c>
      <c r="Q90" s="180"/>
    </row>
    <row r="91" spans="1:17" ht="15.75" customHeight="1">
      <c r="A91" s="347">
        <v>62</v>
      </c>
      <c r="B91" s="456" t="s">
        <v>79</v>
      </c>
      <c r="C91" s="433">
        <v>4902544</v>
      </c>
      <c r="D91" s="464" t="s">
        <v>12</v>
      </c>
      <c r="E91" s="422" t="s">
        <v>354</v>
      </c>
      <c r="F91" s="433">
        <v>100</v>
      </c>
      <c r="G91" s="438">
        <v>6090</v>
      </c>
      <c r="H91" s="439">
        <v>6048</v>
      </c>
      <c r="I91" s="439">
        <f>G91-H91</f>
        <v>42</v>
      </c>
      <c r="J91" s="439">
        <f>$F91*I91</f>
        <v>4200</v>
      </c>
      <c r="K91" s="440">
        <f>J91/1000000</f>
        <v>0.0042</v>
      </c>
      <c r="L91" s="438">
        <v>3762</v>
      </c>
      <c r="M91" s="439">
        <v>3127</v>
      </c>
      <c r="N91" s="439">
        <f>L91-M91</f>
        <v>635</v>
      </c>
      <c r="O91" s="439">
        <f>$F91*N91</f>
        <v>63500</v>
      </c>
      <c r="P91" s="440">
        <f>O91/1000000</f>
        <v>0.0635</v>
      </c>
      <c r="Q91" s="180"/>
    </row>
    <row r="92" spans="1:17" ht="15.75" customHeight="1">
      <c r="A92" s="347"/>
      <c r="B92" s="376" t="s">
        <v>34</v>
      </c>
      <c r="C92" s="433"/>
      <c r="D92" s="463"/>
      <c r="E92" s="463"/>
      <c r="F92" s="433"/>
      <c r="G92" s="438"/>
      <c r="H92" s="439"/>
      <c r="I92" s="439"/>
      <c r="J92" s="439"/>
      <c r="K92" s="440"/>
      <c r="L92" s="438"/>
      <c r="M92" s="439"/>
      <c r="N92" s="439"/>
      <c r="O92" s="439"/>
      <c r="P92" s="440"/>
      <c r="Q92" s="180"/>
    </row>
    <row r="93" spans="1:17" ht="15.75" customHeight="1">
      <c r="A93" s="737">
        <v>63</v>
      </c>
      <c r="B93" s="456" t="s">
        <v>71</v>
      </c>
      <c r="C93" s="433">
        <v>4864807</v>
      </c>
      <c r="D93" s="464" t="s">
        <v>12</v>
      </c>
      <c r="E93" s="422" t="s">
        <v>354</v>
      </c>
      <c r="F93" s="433">
        <v>100</v>
      </c>
      <c r="G93" s="438">
        <v>161146</v>
      </c>
      <c r="H93" s="439">
        <v>159576</v>
      </c>
      <c r="I93" s="439">
        <f>G93-H93</f>
        <v>1570</v>
      </c>
      <c r="J93" s="439">
        <f>$F93*I93</f>
        <v>157000</v>
      </c>
      <c r="K93" s="440">
        <f>J93/1000000</f>
        <v>0.157</v>
      </c>
      <c r="L93" s="438">
        <v>20888</v>
      </c>
      <c r="M93" s="439">
        <v>20888</v>
      </c>
      <c r="N93" s="439">
        <f>L93-M93</f>
        <v>0</v>
      </c>
      <c r="O93" s="439">
        <f>$F93*N93</f>
        <v>0</v>
      </c>
      <c r="P93" s="440">
        <f>O93/1000000</f>
        <v>0</v>
      </c>
      <c r="Q93" s="180"/>
    </row>
    <row r="94" spans="1:17" ht="15.75" customHeight="1">
      <c r="A94" s="737">
        <v>64</v>
      </c>
      <c r="B94" s="456" t="s">
        <v>249</v>
      </c>
      <c r="C94" s="433">
        <v>4865086</v>
      </c>
      <c r="D94" s="464" t="s">
        <v>12</v>
      </c>
      <c r="E94" s="422" t="s">
        <v>354</v>
      </c>
      <c r="F94" s="433">
        <v>100</v>
      </c>
      <c r="G94" s="438">
        <v>23583</v>
      </c>
      <c r="H94" s="439">
        <v>23467</v>
      </c>
      <c r="I94" s="439">
        <f>G94-H94</f>
        <v>116</v>
      </c>
      <c r="J94" s="439">
        <f>$F94*I94</f>
        <v>11600</v>
      </c>
      <c r="K94" s="440">
        <f>J94/1000000</f>
        <v>0.0116</v>
      </c>
      <c r="L94" s="438">
        <v>44437</v>
      </c>
      <c r="M94" s="439">
        <v>44425</v>
      </c>
      <c r="N94" s="439">
        <f>L94-M94</f>
        <v>12</v>
      </c>
      <c r="O94" s="439">
        <f>$F94*N94</f>
        <v>1200</v>
      </c>
      <c r="P94" s="440">
        <f>O94/1000000</f>
        <v>0.0012</v>
      </c>
      <c r="Q94" s="180"/>
    </row>
    <row r="95" spans="1:17" ht="15.75" customHeight="1">
      <c r="A95" s="737">
        <v>65</v>
      </c>
      <c r="B95" s="456" t="s">
        <v>84</v>
      </c>
      <c r="C95" s="433">
        <v>4902528</v>
      </c>
      <c r="D95" s="464" t="s">
        <v>12</v>
      </c>
      <c r="E95" s="422" t="s">
        <v>354</v>
      </c>
      <c r="F95" s="433">
        <v>-300</v>
      </c>
      <c r="G95" s="438">
        <v>22</v>
      </c>
      <c r="H95" s="439">
        <v>22</v>
      </c>
      <c r="I95" s="439">
        <f>G95-H95</f>
        <v>0</v>
      </c>
      <c r="J95" s="439">
        <f>$F95*I95</f>
        <v>0</v>
      </c>
      <c r="K95" s="440">
        <f>J95/1000000</f>
        <v>0</v>
      </c>
      <c r="L95" s="438">
        <v>381</v>
      </c>
      <c r="M95" s="439">
        <v>382</v>
      </c>
      <c r="N95" s="439">
        <f>L95-M95</f>
        <v>-1</v>
      </c>
      <c r="O95" s="439">
        <f>$F95*N95</f>
        <v>300</v>
      </c>
      <c r="P95" s="440">
        <f>O95/1000000</f>
        <v>0.0003</v>
      </c>
      <c r="Q95" s="549"/>
    </row>
    <row r="96" spans="1:17" ht="15.75" customHeight="1">
      <c r="A96" s="737"/>
      <c r="B96" s="453" t="s">
        <v>80</v>
      </c>
      <c r="C96" s="432"/>
      <c r="D96" s="459"/>
      <c r="E96" s="459"/>
      <c r="F96" s="432"/>
      <c r="G96" s="438"/>
      <c r="H96" s="439"/>
      <c r="I96" s="439"/>
      <c r="J96" s="439"/>
      <c r="K96" s="440"/>
      <c r="L96" s="438"/>
      <c r="M96" s="439"/>
      <c r="N96" s="439"/>
      <c r="O96" s="439"/>
      <c r="P96" s="440"/>
      <c r="Q96" s="180"/>
    </row>
    <row r="97" spans="1:17" ht="16.5">
      <c r="A97" s="738">
        <v>66</v>
      </c>
      <c r="B97" s="528" t="s">
        <v>81</v>
      </c>
      <c r="C97" s="432">
        <v>4902577</v>
      </c>
      <c r="D97" s="459" t="s">
        <v>12</v>
      </c>
      <c r="E97" s="422" t="s">
        <v>354</v>
      </c>
      <c r="F97" s="432">
        <v>-400</v>
      </c>
      <c r="G97" s="438">
        <v>995592</v>
      </c>
      <c r="H97" s="439">
        <v>995592</v>
      </c>
      <c r="I97" s="439">
        <f>G97-H97</f>
        <v>0</v>
      </c>
      <c r="J97" s="439">
        <f>$F97*I97</f>
        <v>0</v>
      </c>
      <c r="K97" s="440">
        <f>J97/1000000</f>
        <v>0</v>
      </c>
      <c r="L97" s="438">
        <v>50</v>
      </c>
      <c r="M97" s="439">
        <v>50</v>
      </c>
      <c r="N97" s="439">
        <f>L97-M97</f>
        <v>0</v>
      </c>
      <c r="O97" s="439">
        <f>$F97*N97</f>
        <v>0</v>
      </c>
      <c r="P97" s="440">
        <f>O97/1000000</f>
        <v>0</v>
      </c>
      <c r="Q97" s="703"/>
    </row>
    <row r="98" spans="1:17" s="716" customFormat="1" ht="16.5">
      <c r="A98" s="738">
        <v>67</v>
      </c>
      <c r="B98" s="528" t="s">
        <v>82</v>
      </c>
      <c r="C98" s="432">
        <v>4902525</v>
      </c>
      <c r="D98" s="459" t="s">
        <v>12</v>
      </c>
      <c r="E98" s="422" t="s">
        <v>354</v>
      </c>
      <c r="F98" s="432">
        <v>400</v>
      </c>
      <c r="G98" s="441">
        <v>999989</v>
      </c>
      <c r="H98" s="442">
        <v>999989</v>
      </c>
      <c r="I98" s="442">
        <f>G98-H98</f>
        <v>0</v>
      </c>
      <c r="J98" s="442">
        <f>$F98*I98</f>
        <v>0</v>
      </c>
      <c r="K98" s="449">
        <f>J98/1000000</f>
        <v>0</v>
      </c>
      <c r="L98" s="441">
        <v>999997</v>
      </c>
      <c r="M98" s="442">
        <v>999997</v>
      </c>
      <c r="N98" s="442">
        <f>L98-M98</f>
        <v>0</v>
      </c>
      <c r="O98" s="442">
        <f>$F98*N98</f>
        <v>0</v>
      </c>
      <c r="P98" s="449">
        <f>O98/1000000</f>
        <v>0</v>
      </c>
      <c r="Q98" s="768"/>
    </row>
    <row r="99" spans="1:17" ht="16.5">
      <c r="A99" s="738"/>
      <c r="B99" s="376" t="s">
        <v>400</v>
      </c>
      <c r="C99" s="432"/>
      <c r="D99" s="459"/>
      <c r="E99" s="422"/>
      <c r="F99" s="432"/>
      <c r="G99" s="438"/>
      <c r="H99" s="439"/>
      <c r="I99" s="439"/>
      <c r="J99" s="439"/>
      <c r="K99" s="440"/>
      <c r="L99" s="438"/>
      <c r="M99" s="439"/>
      <c r="N99" s="439"/>
      <c r="O99" s="439"/>
      <c r="P99" s="440"/>
      <c r="Q99" s="180"/>
    </row>
    <row r="100" spans="1:17" ht="18">
      <c r="A100" s="738">
        <v>68</v>
      </c>
      <c r="B100" s="456" t="s">
        <v>399</v>
      </c>
      <c r="C100" s="389">
        <v>5128444</v>
      </c>
      <c r="D100" s="151" t="s">
        <v>12</v>
      </c>
      <c r="E100" s="115" t="s">
        <v>354</v>
      </c>
      <c r="F100" s="575">
        <v>800</v>
      </c>
      <c r="G100" s="438">
        <v>981516</v>
      </c>
      <c r="H100" s="439">
        <v>983391</v>
      </c>
      <c r="I100" s="408">
        <f>G100-H100</f>
        <v>-1875</v>
      </c>
      <c r="J100" s="408">
        <f>$F100*I100</f>
        <v>-1500000</v>
      </c>
      <c r="K100" s="408">
        <f>J100/1000000</f>
        <v>-1.5</v>
      </c>
      <c r="L100" s="438">
        <v>264</v>
      </c>
      <c r="M100" s="439">
        <v>264</v>
      </c>
      <c r="N100" s="408">
        <f>L100-M100</f>
        <v>0</v>
      </c>
      <c r="O100" s="408">
        <f>$F100*N100</f>
        <v>0</v>
      </c>
      <c r="P100" s="408">
        <f>O100/1000000</f>
        <v>0</v>
      </c>
      <c r="Q100" s="180"/>
    </row>
    <row r="101" spans="1:17" ht="16.5">
      <c r="A101" s="738">
        <v>69</v>
      </c>
      <c r="B101" s="456" t="s">
        <v>410</v>
      </c>
      <c r="C101" s="432">
        <v>5100232</v>
      </c>
      <c r="D101" s="151" t="s">
        <v>12</v>
      </c>
      <c r="E101" s="115" t="s">
        <v>354</v>
      </c>
      <c r="F101" s="432">
        <v>800</v>
      </c>
      <c r="G101" s="441">
        <v>997782</v>
      </c>
      <c r="H101" s="442">
        <v>996231</v>
      </c>
      <c r="I101" s="405">
        <f>G101-H101</f>
        <v>1551</v>
      </c>
      <c r="J101" s="405">
        <f>$F101*I101</f>
        <v>1240800</v>
      </c>
      <c r="K101" s="405">
        <f>J101/1000000</f>
        <v>1.2408</v>
      </c>
      <c r="L101" s="441">
        <v>73</v>
      </c>
      <c r="M101" s="442">
        <v>73</v>
      </c>
      <c r="N101" s="405">
        <f>L101-M101</f>
        <v>0</v>
      </c>
      <c r="O101" s="405">
        <f>$F101*N101</f>
        <v>0</v>
      </c>
      <c r="P101" s="405">
        <f>O101/1000000</f>
        <v>0</v>
      </c>
      <c r="Q101" s="180"/>
    </row>
    <row r="102" spans="1:17" ht="15.75" customHeight="1" thickBot="1">
      <c r="A102" s="419"/>
      <c r="B102" s="692"/>
      <c r="C102" s="416"/>
      <c r="D102" s="693"/>
      <c r="E102" s="423"/>
      <c r="F102" s="416"/>
      <c r="G102" s="443"/>
      <c r="H102" s="444"/>
      <c r="I102" s="444"/>
      <c r="J102" s="444"/>
      <c r="K102" s="445"/>
      <c r="L102" s="443"/>
      <c r="M102" s="444"/>
      <c r="N102" s="444"/>
      <c r="O102" s="444"/>
      <c r="P102" s="445"/>
      <c r="Q102" s="181"/>
    </row>
    <row r="103" spans="7:16" ht="13.5" thickTop="1">
      <c r="G103" s="18"/>
      <c r="H103" s="18"/>
      <c r="I103" s="18"/>
      <c r="J103" s="18"/>
      <c r="L103" s="18"/>
      <c r="M103" s="18"/>
      <c r="N103" s="18"/>
      <c r="O103" s="18"/>
      <c r="P103" s="18"/>
    </row>
    <row r="104" spans="2:16" ht="12.75">
      <c r="B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8">
      <c r="B105" s="183" t="s">
        <v>248</v>
      </c>
      <c r="G105" s="18"/>
      <c r="H105" s="18"/>
      <c r="I105" s="18"/>
      <c r="J105" s="18"/>
      <c r="K105" s="595">
        <f>SUM(K7:K102)</f>
        <v>-7.8161457599999995</v>
      </c>
      <c r="L105" s="18"/>
      <c r="M105" s="18"/>
      <c r="N105" s="18"/>
      <c r="O105" s="18"/>
      <c r="P105" s="182">
        <f>SUM(P7:P102)</f>
        <v>0.22289744</v>
      </c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5.75">
      <c r="A111" s="16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7" ht="24" thickBot="1">
      <c r="A112" s="222" t="s">
        <v>247</v>
      </c>
      <c r="G112" s="19"/>
      <c r="H112" s="19"/>
      <c r="I112" s="98" t="s">
        <v>406</v>
      </c>
      <c r="J112" s="19"/>
      <c r="K112" s="19"/>
      <c r="L112" s="19"/>
      <c r="M112" s="19"/>
      <c r="N112" s="98" t="s">
        <v>407</v>
      </c>
      <c r="O112" s="19"/>
      <c r="P112" s="19"/>
      <c r="Q112" s="215" t="str">
        <f>Q1</f>
        <v>FEBRUARY-2015</v>
      </c>
    </row>
    <row r="113" spans="1:17" ht="39.75" thickBot="1" thickTop="1">
      <c r="A113" s="99" t="s">
        <v>8</v>
      </c>
      <c r="B113" s="38" t="s">
        <v>9</v>
      </c>
      <c r="C113" s="39" t="s">
        <v>1</v>
      </c>
      <c r="D113" s="39" t="s">
        <v>2</v>
      </c>
      <c r="E113" s="39" t="s">
        <v>3</v>
      </c>
      <c r="F113" s="39" t="s">
        <v>10</v>
      </c>
      <c r="G113" s="41" t="str">
        <f>G5</f>
        <v>FINAL READING 01/03/2015</v>
      </c>
      <c r="H113" s="39" t="str">
        <f>H5</f>
        <v>INTIAL READING 01/02/2015</v>
      </c>
      <c r="I113" s="39" t="s">
        <v>4</v>
      </c>
      <c r="J113" s="39" t="s">
        <v>5</v>
      </c>
      <c r="K113" s="40" t="s">
        <v>6</v>
      </c>
      <c r="L113" s="41" t="str">
        <f>G5</f>
        <v>FINAL READING 01/03/2015</v>
      </c>
      <c r="M113" s="39" t="str">
        <f>H5</f>
        <v>INTIAL READING 01/02/2015</v>
      </c>
      <c r="N113" s="39" t="s">
        <v>4</v>
      </c>
      <c r="O113" s="39" t="s">
        <v>5</v>
      </c>
      <c r="P113" s="40" t="s">
        <v>6</v>
      </c>
      <c r="Q113" s="40" t="s">
        <v>317</v>
      </c>
    </row>
    <row r="114" spans="1:16" ht="8.25" customHeight="1" thickBot="1" thickTop="1">
      <c r="A114" s="14"/>
      <c r="B114" s="12"/>
      <c r="C114" s="11"/>
      <c r="D114" s="11"/>
      <c r="E114" s="11"/>
      <c r="F114" s="11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75" customHeight="1" thickTop="1">
      <c r="A115" s="434"/>
      <c r="B115" s="435" t="s">
        <v>28</v>
      </c>
      <c r="C115" s="413"/>
      <c r="D115" s="399"/>
      <c r="E115" s="399"/>
      <c r="F115" s="399"/>
      <c r="G115" s="102"/>
      <c r="H115" s="26"/>
      <c r="I115" s="26"/>
      <c r="J115" s="26"/>
      <c r="K115" s="27"/>
      <c r="L115" s="102"/>
      <c r="M115" s="26"/>
      <c r="N115" s="26"/>
      <c r="O115" s="26"/>
      <c r="P115" s="27"/>
      <c r="Q115" s="179"/>
    </row>
    <row r="116" spans="1:17" ht="15.75" customHeight="1">
      <c r="A116" s="412">
        <v>1</v>
      </c>
      <c r="B116" s="452" t="s">
        <v>83</v>
      </c>
      <c r="C116" s="432">
        <v>4865092</v>
      </c>
      <c r="D116" s="422" t="s">
        <v>12</v>
      </c>
      <c r="E116" s="422" t="s">
        <v>354</v>
      </c>
      <c r="F116" s="432">
        <v>-100</v>
      </c>
      <c r="G116" s="438">
        <v>18444</v>
      </c>
      <c r="H116" s="439">
        <v>18225</v>
      </c>
      <c r="I116" s="439">
        <f>G116-H116</f>
        <v>219</v>
      </c>
      <c r="J116" s="439">
        <f aca="true" t="shared" si="18" ref="J116:J126">$F116*I116</f>
        <v>-21900</v>
      </c>
      <c r="K116" s="440">
        <f aca="true" t="shared" si="19" ref="K116:K126">J116/1000000</f>
        <v>-0.0219</v>
      </c>
      <c r="L116" s="438">
        <v>16153</v>
      </c>
      <c r="M116" s="439">
        <v>16152</v>
      </c>
      <c r="N116" s="439">
        <f>L116-M116</f>
        <v>1</v>
      </c>
      <c r="O116" s="439">
        <f aca="true" t="shared" si="20" ref="O116:O126">$F116*N116</f>
        <v>-100</v>
      </c>
      <c r="P116" s="440">
        <f aca="true" t="shared" si="21" ref="P116:P126">O116/1000000</f>
        <v>-0.0001</v>
      </c>
      <c r="Q116" s="180"/>
    </row>
    <row r="117" spans="1:17" ht="16.5">
      <c r="A117" s="412"/>
      <c r="B117" s="453" t="s">
        <v>41</v>
      </c>
      <c r="C117" s="432"/>
      <c r="D117" s="460"/>
      <c r="E117" s="460"/>
      <c r="F117" s="432"/>
      <c r="G117" s="438"/>
      <c r="H117" s="439"/>
      <c r="I117" s="439"/>
      <c r="J117" s="439"/>
      <c r="K117" s="440"/>
      <c r="L117" s="438"/>
      <c r="M117" s="439"/>
      <c r="N117" s="439"/>
      <c r="O117" s="439"/>
      <c r="P117" s="440"/>
      <c r="Q117" s="180"/>
    </row>
    <row r="118" spans="1:17" ht="16.5">
      <c r="A118" s="412">
        <v>2</v>
      </c>
      <c r="B118" s="452" t="s">
        <v>42</v>
      </c>
      <c r="C118" s="432">
        <v>4864955</v>
      </c>
      <c r="D118" s="459" t="s">
        <v>12</v>
      </c>
      <c r="E118" s="422" t="s">
        <v>354</v>
      </c>
      <c r="F118" s="432">
        <v>-1000</v>
      </c>
      <c r="G118" s="438">
        <v>12156</v>
      </c>
      <c r="H118" s="439">
        <v>11655</v>
      </c>
      <c r="I118" s="439">
        <f>G118-H118</f>
        <v>501</v>
      </c>
      <c r="J118" s="439">
        <f t="shared" si="18"/>
        <v>-501000</v>
      </c>
      <c r="K118" s="440">
        <f t="shared" si="19"/>
        <v>-0.501</v>
      </c>
      <c r="L118" s="438">
        <v>7606</v>
      </c>
      <c r="M118" s="439">
        <v>7606</v>
      </c>
      <c r="N118" s="439">
        <f>L118-M118</f>
        <v>0</v>
      </c>
      <c r="O118" s="439">
        <f t="shared" si="20"/>
        <v>0</v>
      </c>
      <c r="P118" s="440">
        <f t="shared" si="21"/>
        <v>0</v>
      </c>
      <c r="Q118" s="180"/>
    </row>
    <row r="119" spans="1:17" ht="16.5">
      <c r="A119" s="412"/>
      <c r="B119" s="453" t="s">
        <v>18</v>
      </c>
      <c r="C119" s="432"/>
      <c r="D119" s="459"/>
      <c r="E119" s="422"/>
      <c r="F119" s="432"/>
      <c r="G119" s="438"/>
      <c r="H119" s="439"/>
      <c r="I119" s="439"/>
      <c r="J119" s="439"/>
      <c r="K119" s="440"/>
      <c r="L119" s="438"/>
      <c r="M119" s="439"/>
      <c r="N119" s="439"/>
      <c r="O119" s="439"/>
      <c r="P119" s="440"/>
      <c r="Q119" s="180"/>
    </row>
    <row r="120" spans="1:17" ht="16.5">
      <c r="A120" s="412">
        <v>3</v>
      </c>
      <c r="B120" s="452" t="s">
        <v>19</v>
      </c>
      <c r="C120" s="432">
        <v>4864808</v>
      </c>
      <c r="D120" s="459" t="s">
        <v>12</v>
      </c>
      <c r="E120" s="422" t="s">
        <v>354</v>
      </c>
      <c r="F120" s="432">
        <v>-200</v>
      </c>
      <c r="G120" s="438">
        <v>7082</v>
      </c>
      <c r="H120" s="439">
        <v>6182</v>
      </c>
      <c r="I120" s="442">
        <f>G120-H120</f>
        <v>900</v>
      </c>
      <c r="J120" s="442">
        <f t="shared" si="18"/>
        <v>-180000</v>
      </c>
      <c r="K120" s="449">
        <f t="shared" si="19"/>
        <v>-0.18</v>
      </c>
      <c r="L120" s="438">
        <v>15129</v>
      </c>
      <c r="M120" s="439">
        <v>15099</v>
      </c>
      <c r="N120" s="439">
        <f>L120-M120</f>
        <v>30</v>
      </c>
      <c r="O120" s="439">
        <f t="shared" si="20"/>
        <v>-6000</v>
      </c>
      <c r="P120" s="440">
        <f t="shared" si="21"/>
        <v>-0.006</v>
      </c>
      <c r="Q120" s="566"/>
    </row>
    <row r="121" spans="1:17" s="769" customFormat="1" ht="16.5">
      <c r="A121" s="412">
        <v>4</v>
      </c>
      <c r="B121" s="452" t="s">
        <v>20</v>
      </c>
      <c r="C121" s="432">
        <v>4864877</v>
      </c>
      <c r="D121" s="459" t="s">
        <v>12</v>
      </c>
      <c r="E121" s="422" t="s">
        <v>354</v>
      </c>
      <c r="F121" s="432">
        <v>-1000</v>
      </c>
      <c r="G121" s="441">
        <v>999349</v>
      </c>
      <c r="H121" s="442">
        <v>999391</v>
      </c>
      <c r="I121" s="442">
        <f>G121-H121</f>
        <v>-42</v>
      </c>
      <c r="J121" s="442">
        <f t="shared" si="18"/>
        <v>42000</v>
      </c>
      <c r="K121" s="449">
        <f t="shared" si="19"/>
        <v>0.042</v>
      </c>
      <c r="L121" s="441">
        <v>936</v>
      </c>
      <c r="M121" s="442">
        <v>936</v>
      </c>
      <c r="N121" s="442">
        <f>L121-M121</f>
        <v>0</v>
      </c>
      <c r="O121" s="442">
        <f t="shared" si="20"/>
        <v>0</v>
      </c>
      <c r="P121" s="449">
        <f t="shared" si="21"/>
        <v>0</v>
      </c>
      <c r="Q121" s="725"/>
    </row>
    <row r="122" spans="1:17" ht="16.5">
      <c r="A122" s="412"/>
      <c r="B122" s="452"/>
      <c r="C122" s="432"/>
      <c r="D122" s="459"/>
      <c r="E122" s="422"/>
      <c r="F122" s="432"/>
      <c r="G122" s="450"/>
      <c r="H122" s="283"/>
      <c r="I122" s="439"/>
      <c r="J122" s="439"/>
      <c r="K122" s="440"/>
      <c r="L122" s="450"/>
      <c r="M122" s="442"/>
      <c r="N122" s="439"/>
      <c r="O122" s="439"/>
      <c r="P122" s="440"/>
      <c r="Q122" s="180"/>
    </row>
    <row r="123" spans="1:17" ht="16.5">
      <c r="A123" s="436"/>
      <c r="B123" s="457" t="s">
        <v>49</v>
      </c>
      <c r="C123" s="407"/>
      <c r="D123" s="465"/>
      <c r="E123" s="465"/>
      <c r="F123" s="437"/>
      <c r="G123" s="450"/>
      <c r="H123" s="283"/>
      <c r="I123" s="439"/>
      <c r="J123" s="439"/>
      <c r="K123" s="440"/>
      <c r="L123" s="450"/>
      <c r="M123" s="283"/>
      <c r="N123" s="439"/>
      <c r="O123" s="439"/>
      <c r="P123" s="440"/>
      <c r="Q123" s="180"/>
    </row>
    <row r="124" spans="1:17" s="716" customFormat="1" ht="16.5">
      <c r="A124" s="412">
        <v>5</v>
      </c>
      <c r="B124" s="455" t="s">
        <v>50</v>
      </c>
      <c r="C124" s="432">
        <v>4864898</v>
      </c>
      <c r="D124" s="460" t="s">
        <v>12</v>
      </c>
      <c r="E124" s="422" t="s">
        <v>354</v>
      </c>
      <c r="F124" s="432">
        <v>-100</v>
      </c>
      <c r="G124" s="441">
        <v>10202</v>
      </c>
      <c r="H124" s="442">
        <v>10428</v>
      </c>
      <c r="I124" s="442">
        <f>G124-H124</f>
        <v>-226</v>
      </c>
      <c r="J124" s="442">
        <f t="shared" si="18"/>
        <v>22600</v>
      </c>
      <c r="K124" s="449">
        <f t="shared" si="19"/>
        <v>0.0226</v>
      </c>
      <c r="L124" s="441">
        <v>61397</v>
      </c>
      <c r="M124" s="442">
        <v>61410</v>
      </c>
      <c r="N124" s="442">
        <f>L124-M124</f>
        <v>-13</v>
      </c>
      <c r="O124" s="442">
        <f t="shared" si="20"/>
        <v>1300</v>
      </c>
      <c r="P124" s="449">
        <f t="shared" si="21"/>
        <v>0.0013</v>
      </c>
      <c r="Q124" s="729"/>
    </row>
    <row r="125" spans="1:17" ht="16.5">
      <c r="A125" s="412"/>
      <c r="B125" s="454" t="s">
        <v>51</v>
      </c>
      <c r="C125" s="432"/>
      <c r="D125" s="459"/>
      <c r="E125" s="422"/>
      <c r="F125" s="432"/>
      <c r="G125" s="438"/>
      <c r="H125" s="439"/>
      <c r="I125" s="439"/>
      <c r="J125" s="439"/>
      <c r="K125" s="440"/>
      <c r="L125" s="438"/>
      <c r="M125" s="439"/>
      <c r="N125" s="439"/>
      <c r="O125" s="439"/>
      <c r="P125" s="440"/>
      <c r="Q125" s="180"/>
    </row>
    <row r="126" spans="1:17" ht="16.5">
      <c r="A126" s="412">
        <v>6</v>
      </c>
      <c r="B126" s="705" t="s">
        <v>357</v>
      </c>
      <c r="C126" s="432">
        <v>4865174</v>
      </c>
      <c r="D126" s="460" t="s">
        <v>12</v>
      </c>
      <c r="E126" s="422" t="s">
        <v>354</v>
      </c>
      <c r="F126" s="432">
        <v>-1000</v>
      </c>
      <c r="G126" s="441">
        <v>0</v>
      </c>
      <c r="H126" s="442">
        <v>0</v>
      </c>
      <c r="I126" s="442">
        <f>G126-H126</f>
        <v>0</v>
      </c>
      <c r="J126" s="442">
        <f t="shared" si="18"/>
        <v>0</v>
      </c>
      <c r="K126" s="449">
        <f t="shared" si="19"/>
        <v>0</v>
      </c>
      <c r="L126" s="441">
        <v>0</v>
      </c>
      <c r="M126" s="442">
        <v>0</v>
      </c>
      <c r="N126" s="442">
        <f>L126-M126</f>
        <v>0</v>
      </c>
      <c r="O126" s="442">
        <f t="shared" si="20"/>
        <v>0</v>
      </c>
      <c r="P126" s="449">
        <f t="shared" si="21"/>
        <v>0</v>
      </c>
      <c r="Q126" s="567"/>
    </row>
    <row r="127" spans="1:17" ht="16.5">
      <c r="A127" s="412"/>
      <c r="B127" s="453" t="s">
        <v>37</v>
      </c>
      <c r="C127" s="432"/>
      <c r="D127" s="460"/>
      <c r="E127" s="422"/>
      <c r="F127" s="432"/>
      <c r="G127" s="438"/>
      <c r="H127" s="439"/>
      <c r="I127" s="439"/>
      <c r="J127" s="439"/>
      <c r="K127" s="440"/>
      <c r="L127" s="438"/>
      <c r="M127" s="439"/>
      <c r="N127" s="439"/>
      <c r="O127" s="439"/>
      <c r="P127" s="440"/>
      <c r="Q127" s="180"/>
    </row>
    <row r="128" spans="1:17" ht="16.5">
      <c r="A128" s="412">
        <v>7</v>
      </c>
      <c r="B128" s="452" t="s">
        <v>370</v>
      </c>
      <c r="C128" s="432">
        <v>4864961</v>
      </c>
      <c r="D128" s="459" t="s">
        <v>12</v>
      </c>
      <c r="E128" s="422" t="s">
        <v>354</v>
      </c>
      <c r="F128" s="432">
        <v>-1000</v>
      </c>
      <c r="G128" s="438">
        <v>927250</v>
      </c>
      <c r="H128" s="439">
        <v>930022</v>
      </c>
      <c r="I128" s="439">
        <f>G128-H128</f>
        <v>-2772</v>
      </c>
      <c r="J128" s="439">
        <f>$F128*I128</f>
        <v>2772000</v>
      </c>
      <c r="K128" s="440">
        <f>J128/1000000</f>
        <v>2.772</v>
      </c>
      <c r="L128" s="438">
        <v>991947</v>
      </c>
      <c r="M128" s="439">
        <v>991947</v>
      </c>
      <c r="N128" s="439">
        <f>L128-M128</f>
        <v>0</v>
      </c>
      <c r="O128" s="439">
        <f>$F128*N128</f>
        <v>0</v>
      </c>
      <c r="P128" s="440">
        <f>O128/1000000</f>
        <v>0</v>
      </c>
      <c r="Q128" s="180"/>
    </row>
    <row r="129" spans="1:17" ht="16.5">
      <c r="A129" s="412"/>
      <c r="B129" s="454" t="s">
        <v>393</v>
      </c>
      <c r="C129" s="432"/>
      <c r="D129" s="459"/>
      <c r="E129" s="422"/>
      <c r="F129" s="432"/>
      <c r="G129" s="438"/>
      <c r="H129" s="439"/>
      <c r="I129" s="439"/>
      <c r="J129" s="439"/>
      <c r="K129" s="440"/>
      <c r="L129" s="438"/>
      <c r="M129" s="439"/>
      <c r="N129" s="439"/>
      <c r="O129" s="439"/>
      <c r="P129" s="440"/>
      <c r="Q129" s="180"/>
    </row>
    <row r="130" spans="1:17" s="716" customFormat="1" ht="18">
      <c r="A130" s="412">
        <v>8</v>
      </c>
      <c r="B130" s="807" t="s">
        <v>398</v>
      </c>
      <c r="C130" s="389">
        <v>5128407</v>
      </c>
      <c r="D130" s="151" t="s">
        <v>12</v>
      </c>
      <c r="E130" s="115" t="s">
        <v>354</v>
      </c>
      <c r="F130" s="575">
        <v>2000</v>
      </c>
      <c r="G130" s="441">
        <v>999430</v>
      </c>
      <c r="H130" s="442">
        <v>999430</v>
      </c>
      <c r="I130" s="405">
        <f>G130-H130</f>
        <v>0</v>
      </c>
      <c r="J130" s="405">
        <f>$F130*I130</f>
        <v>0</v>
      </c>
      <c r="K130" s="405">
        <f>J130/1000000</f>
        <v>0</v>
      </c>
      <c r="L130" s="441">
        <v>999958</v>
      </c>
      <c r="M130" s="442">
        <v>999958</v>
      </c>
      <c r="N130" s="405">
        <f>L130-M130</f>
        <v>0</v>
      </c>
      <c r="O130" s="405">
        <f>$F130*N130</f>
        <v>0</v>
      </c>
      <c r="P130" s="405">
        <f>O130/1000000</f>
        <v>0</v>
      </c>
      <c r="Q130" s="729"/>
    </row>
    <row r="131" spans="1:17" ht="13.5" thickBot="1">
      <c r="A131" s="52"/>
      <c r="B131" s="166"/>
      <c r="C131" s="54"/>
      <c r="D131" s="109"/>
      <c r="E131" s="167"/>
      <c r="F131" s="109"/>
      <c r="G131" s="125"/>
      <c r="H131" s="126"/>
      <c r="I131" s="126"/>
      <c r="J131" s="126"/>
      <c r="K131" s="131"/>
      <c r="L131" s="125"/>
      <c r="M131" s="126"/>
      <c r="N131" s="126"/>
      <c r="O131" s="126"/>
      <c r="P131" s="131"/>
      <c r="Q131" s="181"/>
    </row>
    <row r="132" ht="13.5" thickTop="1"/>
    <row r="133" spans="2:16" ht="18">
      <c r="B133" s="185" t="s">
        <v>318</v>
      </c>
      <c r="K133" s="184">
        <f>SUM(K116:K131)</f>
        <v>2.1336999999999997</v>
      </c>
      <c r="P133" s="184">
        <f>SUM(P116:P131)</f>
        <v>-0.0048000000000000004</v>
      </c>
    </row>
    <row r="134" spans="11:16" ht="15.75">
      <c r="K134" s="106"/>
      <c r="P134" s="106"/>
    </row>
    <row r="135" spans="11:16" ht="15.75">
      <c r="K135" s="106"/>
      <c r="P135" s="106"/>
    </row>
    <row r="136" spans="11:16" ht="15.75">
      <c r="K136" s="106"/>
      <c r="P136" s="106"/>
    </row>
    <row r="137" spans="11:16" ht="15.75">
      <c r="K137" s="106"/>
      <c r="P137" s="106"/>
    </row>
    <row r="138" spans="11:16" ht="15.75">
      <c r="K138" s="106"/>
      <c r="P138" s="106"/>
    </row>
    <row r="139" ht="13.5" thickBot="1"/>
    <row r="140" spans="1:17" ht="31.5" customHeight="1">
      <c r="A140" s="169" t="s">
        <v>250</v>
      </c>
      <c r="B140" s="170"/>
      <c r="C140" s="170"/>
      <c r="D140" s="171"/>
      <c r="E140" s="172"/>
      <c r="F140" s="171"/>
      <c r="G140" s="171"/>
      <c r="H140" s="170"/>
      <c r="I140" s="173"/>
      <c r="J140" s="174"/>
      <c r="K140" s="175"/>
      <c r="L140" s="57"/>
      <c r="M140" s="57"/>
      <c r="N140" s="57"/>
      <c r="O140" s="57"/>
      <c r="P140" s="57"/>
      <c r="Q140" s="58"/>
    </row>
    <row r="141" spans="1:17" ht="28.5" customHeight="1">
      <c r="A141" s="176" t="s">
        <v>313</v>
      </c>
      <c r="B141" s="103"/>
      <c r="C141" s="103"/>
      <c r="D141" s="103"/>
      <c r="E141" s="104"/>
      <c r="F141" s="103"/>
      <c r="G141" s="103"/>
      <c r="H141" s="103"/>
      <c r="I141" s="105"/>
      <c r="J141" s="103"/>
      <c r="K141" s="168">
        <f>K105</f>
        <v>-7.8161457599999995</v>
      </c>
      <c r="L141" s="19"/>
      <c r="M141" s="19"/>
      <c r="N141" s="19"/>
      <c r="O141" s="19"/>
      <c r="P141" s="168">
        <f>P105</f>
        <v>0.22289744</v>
      </c>
      <c r="Q141" s="59"/>
    </row>
    <row r="142" spans="1:17" ht="28.5" customHeight="1">
      <c r="A142" s="176" t="s">
        <v>314</v>
      </c>
      <c r="B142" s="103"/>
      <c r="C142" s="103"/>
      <c r="D142" s="103"/>
      <c r="E142" s="104"/>
      <c r="F142" s="103"/>
      <c r="G142" s="103"/>
      <c r="H142" s="103"/>
      <c r="I142" s="105"/>
      <c r="J142" s="103"/>
      <c r="K142" s="168">
        <f>K133</f>
        <v>2.1336999999999997</v>
      </c>
      <c r="L142" s="19"/>
      <c r="M142" s="19"/>
      <c r="N142" s="19"/>
      <c r="O142" s="19"/>
      <c r="P142" s="168">
        <f>P133</f>
        <v>-0.0048000000000000004</v>
      </c>
      <c r="Q142" s="59"/>
    </row>
    <row r="143" spans="1:17" ht="28.5" customHeight="1">
      <c r="A143" s="176" t="s">
        <v>251</v>
      </c>
      <c r="B143" s="103"/>
      <c r="C143" s="103"/>
      <c r="D143" s="103"/>
      <c r="E143" s="104"/>
      <c r="F143" s="103"/>
      <c r="G143" s="103"/>
      <c r="H143" s="103"/>
      <c r="I143" s="105"/>
      <c r="J143" s="103"/>
      <c r="K143" s="168">
        <f>'ROHTAK ROAD'!K46</f>
        <v>0.7788124999999999</v>
      </c>
      <c r="L143" s="19"/>
      <c r="M143" s="19"/>
      <c r="N143" s="19"/>
      <c r="O143" s="19"/>
      <c r="P143" s="168">
        <f>'ROHTAK ROAD'!P46</f>
        <v>0.010475</v>
      </c>
      <c r="Q143" s="59"/>
    </row>
    <row r="144" spans="1:17" ht="27.75" customHeight="1" thickBot="1">
      <c r="A144" s="178" t="s">
        <v>252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601">
        <f>SUM(K141:K143)</f>
        <v>-4.90363326</v>
      </c>
      <c r="L144" s="60"/>
      <c r="M144" s="60"/>
      <c r="N144" s="60"/>
      <c r="O144" s="60"/>
      <c r="P144" s="601">
        <f>SUM(P141:P143)</f>
        <v>0.22857244000000002</v>
      </c>
      <c r="Q144" s="186"/>
    </row>
    <row r="148" ht="13.5" thickBot="1">
      <c r="A148" s="284"/>
    </row>
    <row r="149" spans="1:17" ht="12.75">
      <c r="A149" s="269"/>
      <c r="B149" s="270"/>
      <c r="C149" s="270"/>
      <c r="D149" s="270"/>
      <c r="E149" s="270"/>
      <c r="F149" s="270"/>
      <c r="G149" s="270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23.25">
      <c r="A150" s="277" t="s">
        <v>335</v>
      </c>
      <c r="B150" s="261"/>
      <c r="C150" s="261"/>
      <c r="D150" s="261"/>
      <c r="E150" s="261"/>
      <c r="F150" s="261"/>
      <c r="G150" s="261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2.75">
      <c r="A151" s="271"/>
      <c r="B151" s="261"/>
      <c r="C151" s="261"/>
      <c r="D151" s="261"/>
      <c r="E151" s="261"/>
      <c r="F151" s="261"/>
      <c r="G151" s="261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5.75">
      <c r="A152" s="272"/>
      <c r="B152" s="273"/>
      <c r="C152" s="273"/>
      <c r="D152" s="273"/>
      <c r="E152" s="273"/>
      <c r="F152" s="273"/>
      <c r="G152" s="273"/>
      <c r="H152" s="19"/>
      <c r="I152" s="19"/>
      <c r="J152" s="19"/>
      <c r="K152" s="315" t="s">
        <v>347</v>
      </c>
      <c r="L152" s="19"/>
      <c r="M152" s="19"/>
      <c r="N152" s="19"/>
      <c r="O152" s="19"/>
      <c r="P152" s="315" t="s">
        <v>348</v>
      </c>
      <c r="Q152" s="59"/>
    </row>
    <row r="153" spans="1:17" ht="12.75">
      <c r="A153" s="274"/>
      <c r="B153" s="159"/>
      <c r="C153" s="159"/>
      <c r="D153" s="159"/>
      <c r="E153" s="159"/>
      <c r="F153" s="159"/>
      <c r="G153" s="159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4"/>
      <c r="B154" s="159"/>
      <c r="C154" s="159"/>
      <c r="D154" s="159"/>
      <c r="E154" s="159"/>
      <c r="F154" s="159"/>
      <c r="G154" s="159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24.75" customHeight="1">
      <c r="A155" s="278" t="s">
        <v>338</v>
      </c>
      <c r="B155" s="262"/>
      <c r="C155" s="262"/>
      <c r="D155" s="263"/>
      <c r="E155" s="263"/>
      <c r="F155" s="264"/>
      <c r="G155" s="263"/>
      <c r="H155" s="19"/>
      <c r="I155" s="19"/>
      <c r="J155" s="19"/>
      <c r="K155" s="282">
        <f>K144</f>
        <v>-4.90363326</v>
      </c>
      <c r="L155" s="263" t="s">
        <v>336</v>
      </c>
      <c r="M155" s="19"/>
      <c r="N155" s="19"/>
      <c r="O155" s="19"/>
      <c r="P155" s="282">
        <f>P144</f>
        <v>0.22857244000000002</v>
      </c>
      <c r="Q155" s="285" t="s">
        <v>336</v>
      </c>
    </row>
    <row r="156" spans="1:17" ht="15">
      <c r="A156" s="279"/>
      <c r="B156" s="265"/>
      <c r="C156" s="265"/>
      <c r="D156" s="261"/>
      <c r="E156" s="261"/>
      <c r="F156" s="266"/>
      <c r="G156" s="261"/>
      <c r="H156" s="19"/>
      <c r="I156" s="19"/>
      <c r="J156" s="19"/>
      <c r="K156" s="283"/>
      <c r="L156" s="261"/>
      <c r="M156" s="19"/>
      <c r="N156" s="19"/>
      <c r="O156" s="19"/>
      <c r="P156" s="283"/>
      <c r="Q156" s="286"/>
    </row>
    <row r="157" spans="1:17" ht="22.5" customHeight="1">
      <c r="A157" s="280" t="s">
        <v>337</v>
      </c>
      <c r="B157" s="267"/>
      <c r="C157" s="51"/>
      <c r="D157" s="261"/>
      <c r="E157" s="261"/>
      <c r="F157" s="268"/>
      <c r="G157" s="263"/>
      <c r="H157" s="19"/>
      <c r="I157" s="19"/>
      <c r="J157" s="19"/>
      <c r="K157" s="282">
        <f>'STEPPED UP GENCO'!K43</f>
        <v>-0.0807764184</v>
      </c>
      <c r="L157" s="263" t="s">
        <v>336</v>
      </c>
      <c r="M157" s="19"/>
      <c r="N157" s="19"/>
      <c r="O157" s="19"/>
      <c r="P157" s="282">
        <f>'STEPPED UP GENCO'!P43</f>
        <v>-2.3270164819999994</v>
      </c>
      <c r="Q157" s="285" t="s">
        <v>336</v>
      </c>
    </row>
    <row r="158" spans="1:17" ht="12.75">
      <c r="A158" s="27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21" thickBot="1">
      <c r="A161" s="276"/>
      <c r="B161" s="60"/>
      <c r="C161" s="60"/>
      <c r="D161" s="60"/>
      <c r="E161" s="60"/>
      <c r="F161" s="60"/>
      <c r="G161" s="60"/>
      <c r="H161" s="730"/>
      <c r="I161" s="730"/>
      <c r="J161" s="731" t="s">
        <v>339</v>
      </c>
      <c r="K161" s="732">
        <f>SUM(K155:K160)</f>
        <v>-4.9844096784000005</v>
      </c>
      <c r="L161" s="730" t="s">
        <v>336</v>
      </c>
      <c r="M161" s="733"/>
      <c r="N161" s="60"/>
      <c r="O161" s="60"/>
      <c r="P161" s="732">
        <f>SUM(P155:P160)</f>
        <v>-2.0984440419999992</v>
      </c>
      <c r="Q161" s="734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0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70" zoomScaleNormal="85" zoomScaleSheetLayoutView="70" zoomScalePageLayoutView="0" workbookViewId="0" topLeftCell="C1">
      <selection activeCell="Q69" sqref="Q6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7" t="str">
        <f>NDPL!$Q$1</f>
        <v>FEBRUARY-2015</v>
      </c>
      <c r="R2" s="307"/>
    </row>
    <row r="3" ht="23.25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4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01/03/2015</v>
      </c>
      <c r="H5" s="39" t="str">
        <f>NDPL!H5</f>
        <v>INTIAL READING 01/02/2015</v>
      </c>
      <c r="I5" s="39" t="s">
        <v>4</v>
      </c>
      <c r="J5" s="39" t="s">
        <v>5</v>
      </c>
      <c r="K5" s="39" t="s">
        <v>6</v>
      </c>
      <c r="L5" s="41" t="str">
        <f>NDPL!G5</f>
        <v>FINAL READING 01/03/2015</v>
      </c>
      <c r="M5" s="39" t="str">
        <f>NDPL!H5</f>
        <v>INTIAL READING 01/02/2015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spans="1:16" ht="6" customHeight="1" hidden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4"/>
      <c r="B7" s="475" t="s">
        <v>144</v>
      </c>
      <c r="C7" s="462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s="716" customFormat="1" ht="15.75" customHeight="1">
      <c r="A8" s="476">
        <v>1</v>
      </c>
      <c r="B8" s="477" t="s">
        <v>88</v>
      </c>
      <c r="C8" s="482">
        <v>4865098</v>
      </c>
      <c r="D8" s="46" t="s">
        <v>12</v>
      </c>
      <c r="E8" s="47" t="s">
        <v>354</v>
      </c>
      <c r="F8" s="491">
        <v>100</v>
      </c>
      <c r="G8" s="441">
        <v>999859</v>
      </c>
      <c r="H8" s="442">
        <v>999998</v>
      </c>
      <c r="I8" s="348">
        <f>G8-H8</f>
        <v>-139</v>
      </c>
      <c r="J8" s="348">
        <f>$F8*I8</f>
        <v>-13900</v>
      </c>
      <c r="K8" s="348">
        <f aca="true" t="shared" si="0" ref="K8:K54">J8/1000000</f>
        <v>-0.0139</v>
      </c>
      <c r="L8" s="441">
        <v>37401</v>
      </c>
      <c r="M8" s="442">
        <v>37941</v>
      </c>
      <c r="N8" s="348">
        <f>L8-M8</f>
        <v>-540</v>
      </c>
      <c r="O8" s="348">
        <f>$F8*N8</f>
        <v>-54000</v>
      </c>
      <c r="P8" s="348">
        <f aca="true" t="shared" si="1" ref="P8:P54">O8/1000000</f>
        <v>-0.054</v>
      </c>
      <c r="Q8" s="725"/>
    </row>
    <row r="9" spans="1:17" ht="15.75" customHeight="1">
      <c r="A9" s="476">
        <v>2</v>
      </c>
      <c r="B9" s="477" t="s">
        <v>89</v>
      </c>
      <c r="C9" s="482">
        <v>4865161</v>
      </c>
      <c r="D9" s="46" t="s">
        <v>12</v>
      </c>
      <c r="E9" s="47" t="s">
        <v>354</v>
      </c>
      <c r="F9" s="491">
        <v>100</v>
      </c>
      <c r="G9" s="438">
        <v>4545</v>
      </c>
      <c r="H9" s="439">
        <v>4545</v>
      </c>
      <c r="I9" s="510">
        <f aca="true" t="shared" si="2" ref="I9:I15">G9-H9</f>
        <v>0</v>
      </c>
      <c r="J9" s="510">
        <f aca="true" t="shared" si="3" ref="J9:J54">$F9*I9</f>
        <v>0</v>
      </c>
      <c r="K9" s="510">
        <f t="shared" si="0"/>
        <v>0</v>
      </c>
      <c r="L9" s="438">
        <v>59180</v>
      </c>
      <c r="M9" s="439">
        <v>72753</v>
      </c>
      <c r="N9" s="510">
        <f aca="true" t="shared" si="4" ref="N9:N15">L9-M9</f>
        <v>-13573</v>
      </c>
      <c r="O9" s="510">
        <f aca="true" t="shared" si="5" ref="O9:O54">$F9*N9</f>
        <v>-1357300</v>
      </c>
      <c r="P9" s="510">
        <f t="shared" si="1"/>
        <v>-1.3573</v>
      </c>
      <c r="Q9" s="180"/>
    </row>
    <row r="10" spans="1:17" ht="15.75" customHeight="1">
      <c r="A10" s="476">
        <v>3</v>
      </c>
      <c r="B10" s="477" t="s">
        <v>90</v>
      </c>
      <c r="C10" s="482">
        <v>4865099</v>
      </c>
      <c r="D10" s="46" t="s">
        <v>12</v>
      </c>
      <c r="E10" s="47" t="s">
        <v>354</v>
      </c>
      <c r="F10" s="491">
        <v>100</v>
      </c>
      <c r="G10" s="438">
        <v>16069</v>
      </c>
      <c r="H10" s="439">
        <v>16069</v>
      </c>
      <c r="I10" s="510">
        <f t="shared" si="2"/>
        <v>0</v>
      </c>
      <c r="J10" s="510">
        <f t="shared" si="3"/>
        <v>0</v>
      </c>
      <c r="K10" s="510">
        <f t="shared" si="0"/>
        <v>0</v>
      </c>
      <c r="L10" s="438">
        <v>36005</v>
      </c>
      <c r="M10" s="439">
        <v>39676</v>
      </c>
      <c r="N10" s="510">
        <f t="shared" si="4"/>
        <v>-3671</v>
      </c>
      <c r="O10" s="510">
        <f t="shared" si="5"/>
        <v>-367100</v>
      </c>
      <c r="P10" s="510">
        <f t="shared" si="1"/>
        <v>-0.3671</v>
      </c>
      <c r="Q10" s="180"/>
    </row>
    <row r="11" spans="1:17" ht="15.75" customHeight="1">
      <c r="A11" s="476">
        <v>4</v>
      </c>
      <c r="B11" s="477" t="s">
        <v>91</v>
      </c>
      <c r="C11" s="482">
        <v>4865184</v>
      </c>
      <c r="D11" s="46" t="s">
        <v>12</v>
      </c>
      <c r="E11" s="47" t="s">
        <v>354</v>
      </c>
      <c r="F11" s="491">
        <v>600</v>
      </c>
      <c r="G11" s="438">
        <v>695</v>
      </c>
      <c r="H11" s="439">
        <v>842</v>
      </c>
      <c r="I11" s="510">
        <f>G11-H11</f>
        <v>-147</v>
      </c>
      <c r="J11" s="510">
        <f>$F11*I11</f>
        <v>-88200</v>
      </c>
      <c r="K11" s="510">
        <f>J11/1000000</f>
        <v>-0.0882</v>
      </c>
      <c r="L11" s="438">
        <v>5489</v>
      </c>
      <c r="M11" s="439">
        <v>5603</v>
      </c>
      <c r="N11" s="510">
        <f>L11-M11</f>
        <v>-114</v>
      </c>
      <c r="O11" s="510">
        <f>$F11*N11</f>
        <v>-68400</v>
      </c>
      <c r="P11" s="510">
        <f>O11/1000000</f>
        <v>-0.0684</v>
      </c>
      <c r="Q11" s="180"/>
    </row>
    <row r="12" spans="1:17" s="789" customFormat="1" ht="15">
      <c r="A12" s="808">
        <v>5</v>
      </c>
      <c r="B12" s="809" t="s">
        <v>92</v>
      </c>
      <c r="C12" s="810">
        <v>4865103</v>
      </c>
      <c r="D12" s="811" t="s">
        <v>12</v>
      </c>
      <c r="E12" s="812" t="s">
        <v>354</v>
      </c>
      <c r="F12" s="813">
        <v>100</v>
      </c>
      <c r="G12" s="785">
        <v>1964</v>
      </c>
      <c r="H12" s="814">
        <v>1964</v>
      </c>
      <c r="I12" s="814">
        <f>G12-H12</f>
        <v>0</v>
      </c>
      <c r="J12" s="814">
        <f t="shared" si="3"/>
        <v>0</v>
      </c>
      <c r="K12" s="814">
        <f t="shared" si="0"/>
        <v>0</v>
      </c>
      <c r="L12" s="785">
        <v>1883</v>
      </c>
      <c r="M12" s="814">
        <v>1883</v>
      </c>
      <c r="N12" s="814">
        <f>L12-M12</f>
        <v>0</v>
      </c>
      <c r="O12" s="814">
        <f t="shared" si="5"/>
        <v>0</v>
      </c>
      <c r="P12" s="814">
        <f t="shared" si="1"/>
        <v>0</v>
      </c>
      <c r="Q12" s="815" t="s">
        <v>429</v>
      </c>
    </row>
    <row r="13" spans="1:17" s="789" customFormat="1" ht="14.25" customHeight="1">
      <c r="A13" s="808"/>
      <c r="B13" s="809"/>
      <c r="C13" s="810">
        <v>4865103</v>
      </c>
      <c r="D13" s="811" t="s">
        <v>12</v>
      </c>
      <c r="E13" s="812" t="s">
        <v>354</v>
      </c>
      <c r="F13" s="813">
        <v>500</v>
      </c>
      <c r="G13" s="785">
        <v>1964</v>
      </c>
      <c r="H13" s="814">
        <v>1964</v>
      </c>
      <c r="I13" s="814">
        <f>G13-H13</f>
        <v>0</v>
      </c>
      <c r="J13" s="814">
        <f>$F13*I13</f>
        <v>0</v>
      </c>
      <c r="K13" s="814">
        <f>J13/1000000</f>
        <v>0</v>
      </c>
      <c r="L13" s="785">
        <v>1952</v>
      </c>
      <c r="M13" s="814">
        <v>1883</v>
      </c>
      <c r="N13" s="814">
        <f>L13-M13</f>
        <v>69</v>
      </c>
      <c r="O13" s="814">
        <f>$F13*N13</f>
        <v>34500</v>
      </c>
      <c r="P13" s="814">
        <f>O13/1000000</f>
        <v>0.0345</v>
      </c>
      <c r="Q13" s="815" t="s">
        <v>430</v>
      </c>
    </row>
    <row r="14" spans="1:17" ht="15.75" customHeight="1">
      <c r="A14" s="476">
        <v>6</v>
      </c>
      <c r="B14" s="477" t="s">
        <v>93</v>
      </c>
      <c r="C14" s="482">
        <v>4865101</v>
      </c>
      <c r="D14" s="46" t="s">
        <v>12</v>
      </c>
      <c r="E14" s="47" t="s">
        <v>354</v>
      </c>
      <c r="F14" s="491">
        <v>100</v>
      </c>
      <c r="G14" s="438">
        <v>15455</v>
      </c>
      <c r="H14" s="439">
        <v>15299</v>
      </c>
      <c r="I14" s="510">
        <f t="shared" si="2"/>
        <v>156</v>
      </c>
      <c r="J14" s="510">
        <f t="shared" si="3"/>
        <v>15600</v>
      </c>
      <c r="K14" s="510">
        <f t="shared" si="0"/>
        <v>0.0156</v>
      </c>
      <c r="L14" s="438">
        <v>169534</v>
      </c>
      <c r="M14" s="439">
        <v>167587</v>
      </c>
      <c r="N14" s="510">
        <f t="shared" si="4"/>
        <v>1947</v>
      </c>
      <c r="O14" s="510">
        <f t="shared" si="5"/>
        <v>194700</v>
      </c>
      <c r="P14" s="510">
        <f t="shared" si="1"/>
        <v>0.1947</v>
      </c>
      <c r="Q14" s="180"/>
    </row>
    <row r="15" spans="1:17" ht="15.75" customHeight="1">
      <c r="A15" s="476">
        <v>7</v>
      </c>
      <c r="B15" s="477" t="s">
        <v>94</v>
      </c>
      <c r="C15" s="482">
        <v>4865102</v>
      </c>
      <c r="D15" s="46" t="s">
        <v>12</v>
      </c>
      <c r="E15" s="47" t="s">
        <v>354</v>
      </c>
      <c r="F15" s="491">
        <v>100</v>
      </c>
      <c r="G15" s="438">
        <v>15817</v>
      </c>
      <c r="H15" s="439">
        <v>15781</v>
      </c>
      <c r="I15" s="510">
        <f t="shared" si="2"/>
        <v>36</v>
      </c>
      <c r="J15" s="510">
        <f t="shared" si="3"/>
        <v>3600</v>
      </c>
      <c r="K15" s="510">
        <f t="shared" si="0"/>
        <v>0.0036</v>
      </c>
      <c r="L15" s="438">
        <v>123424</v>
      </c>
      <c r="M15" s="439">
        <v>122219</v>
      </c>
      <c r="N15" s="510">
        <f t="shared" si="4"/>
        <v>1205</v>
      </c>
      <c r="O15" s="510">
        <f t="shared" si="5"/>
        <v>120500</v>
      </c>
      <c r="P15" s="510">
        <f t="shared" si="1"/>
        <v>0.1205</v>
      </c>
      <c r="Q15" s="180"/>
    </row>
    <row r="16" spans="1:17" ht="15.75" customHeight="1">
      <c r="A16" s="476"/>
      <c r="B16" s="479" t="s">
        <v>11</v>
      </c>
      <c r="C16" s="482"/>
      <c r="D16" s="46"/>
      <c r="E16" s="46"/>
      <c r="F16" s="491"/>
      <c r="G16" s="438"/>
      <c r="H16" s="439"/>
      <c r="I16" s="510"/>
      <c r="J16" s="510"/>
      <c r="K16" s="510"/>
      <c r="L16" s="511"/>
      <c r="M16" s="510"/>
      <c r="N16" s="510"/>
      <c r="O16" s="510"/>
      <c r="P16" s="510"/>
      <c r="Q16" s="180"/>
    </row>
    <row r="17" spans="1:17" ht="15.75" customHeight="1">
      <c r="A17" s="476">
        <v>8</v>
      </c>
      <c r="B17" s="477" t="s">
        <v>377</v>
      </c>
      <c r="C17" s="482">
        <v>4864884</v>
      </c>
      <c r="D17" s="46" t="s">
        <v>12</v>
      </c>
      <c r="E17" s="47" t="s">
        <v>354</v>
      </c>
      <c r="F17" s="491">
        <v>1000</v>
      </c>
      <c r="G17" s="438">
        <v>991348</v>
      </c>
      <c r="H17" s="439">
        <v>992075</v>
      </c>
      <c r="I17" s="510">
        <f>G17-H17</f>
        <v>-727</v>
      </c>
      <c r="J17" s="510">
        <f t="shared" si="3"/>
        <v>-727000</v>
      </c>
      <c r="K17" s="510">
        <f t="shared" si="0"/>
        <v>-0.727</v>
      </c>
      <c r="L17" s="438">
        <v>947</v>
      </c>
      <c r="M17" s="439">
        <v>947</v>
      </c>
      <c r="N17" s="510">
        <f>L17-M17</f>
        <v>0</v>
      </c>
      <c r="O17" s="510">
        <f t="shared" si="5"/>
        <v>0</v>
      </c>
      <c r="P17" s="510">
        <f t="shared" si="1"/>
        <v>0</v>
      </c>
      <c r="Q17" s="567"/>
    </row>
    <row r="18" spans="1:17" ht="15.75" customHeight="1">
      <c r="A18" s="476">
        <v>9</v>
      </c>
      <c r="B18" s="477" t="s">
        <v>95</v>
      </c>
      <c r="C18" s="482">
        <v>4864831</v>
      </c>
      <c r="D18" s="46" t="s">
        <v>12</v>
      </c>
      <c r="E18" s="47" t="s">
        <v>354</v>
      </c>
      <c r="F18" s="491">
        <v>1000</v>
      </c>
      <c r="G18" s="438">
        <v>998271</v>
      </c>
      <c r="H18" s="439">
        <v>998359</v>
      </c>
      <c r="I18" s="510">
        <f aca="true" t="shared" si="6" ref="I18:I54">G18-H18</f>
        <v>-88</v>
      </c>
      <c r="J18" s="510">
        <f t="shared" si="3"/>
        <v>-88000</v>
      </c>
      <c r="K18" s="510">
        <f t="shared" si="0"/>
        <v>-0.088</v>
      </c>
      <c r="L18" s="438">
        <v>2030</v>
      </c>
      <c r="M18" s="439">
        <v>2030</v>
      </c>
      <c r="N18" s="510">
        <f aca="true" t="shared" si="7" ref="N18:N54">L18-M18</f>
        <v>0</v>
      </c>
      <c r="O18" s="510">
        <f t="shared" si="5"/>
        <v>0</v>
      </c>
      <c r="P18" s="510">
        <f t="shared" si="1"/>
        <v>0</v>
      </c>
      <c r="Q18" s="180"/>
    </row>
    <row r="19" spans="1:17" ht="15.75" customHeight="1">
      <c r="A19" s="476">
        <v>10</v>
      </c>
      <c r="B19" s="477" t="s">
        <v>126</v>
      </c>
      <c r="C19" s="482">
        <v>4864832</v>
      </c>
      <c r="D19" s="46" t="s">
        <v>12</v>
      </c>
      <c r="E19" s="47" t="s">
        <v>354</v>
      </c>
      <c r="F19" s="491">
        <v>1000</v>
      </c>
      <c r="G19" s="438">
        <v>758</v>
      </c>
      <c r="H19" s="439">
        <v>751</v>
      </c>
      <c r="I19" s="510">
        <f t="shared" si="6"/>
        <v>7</v>
      </c>
      <c r="J19" s="510">
        <f t="shared" si="3"/>
        <v>7000</v>
      </c>
      <c r="K19" s="510">
        <f t="shared" si="0"/>
        <v>0.007</v>
      </c>
      <c r="L19" s="438">
        <v>1540</v>
      </c>
      <c r="M19" s="439">
        <v>1540</v>
      </c>
      <c r="N19" s="510">
        <f t="shared" si="7"/>
        <v>0</v>
      </c>
      <c r="O19" s="510">
        <f t="shared" si="5"/>
        <v>0</v>
      </c>
      <c r="P19" s="510">
        <f t="shared" si="1"/>
        <v>0</v>
      </c>
      <c r="Q19" s="180"/>
    </row>
    <row r="20" spans="1:17" ht="15.75" customHeight="1">
      <c r="A20" s="476">
        <v>11</v>
      </c>
      <c r="B20" s="477" t="s">
        <v>96</v>
      </c>
      <c r="C20" s="482">
        <v>4864833</v>
      </c>
      <c r="D20" s="46" t="s">
        <v>12</v>
      </c>
      <c r="E20" s="47" t="s">
        <v>354</v>
      </c>
      <c r="F20" s="491">
        <v>1000</v>
      </c>
      <c r="G20" s="438">
        <v>998283</v>
      </c>
      <c r="H20" s="439">
        <v>998445</v>
      </c>
      <c r="I20" s="510">
        <f t="shared" si="6"/>
        <v>-162</v>
      </c>
      <c r="J20" s="510">
        <f t="shared" si="3"/>
        <v>-162000</v>
      </c>
      <c r="K20" s="510">
        <f t="shared" si="0"/>
        <v>-0.162</v>
      </c>
      <c r="L20" s="438">
        <v>2688</v>
      </c>
      <c r="M20" s="439">
        <v>2688</v>
      </c>
      <c r="N20" s="510">
        <f t="shared" si="7"/>
        <v>0</v>
      </c>
      <c r="O20" s="510">
        <f t="shared" si="5"/>
        <v>0</v>
      </c>
      <c r="P20" s="510">
        <f t="shared" si="1"/>
        <v>0</v>
      </c>
      <c r="Q20" s="180"/>
    </row>
    <row r="21" spans="1:17" ht="15.75" customHeight="1">
      <c r="A21" s="476">
        <v>12</v>
      </c>
      <c r="B21" s="477" t="s">
        <v>97</v>
      </c>
      <c r="C21" s="482">
        <v>4864834</v>
      </c>
      <c r="D21" s="46" t="s">
        <v>12</v>
      </c>
      <c r="E21" s="47" t="s">
        <v>354</v>
      </c>
      <c r="F21" s="491">
        <v>1000</v>
      </c>
      <c r="G21" s="438">
        <v>997527</v>
      </c>
      <c r="H21" s="439">
        <v>997659</v>
      </c>
      <c r="I21" s="510">
        <f t="shared" si="6"/>
        <v>-132</v>
      </c>
      <c r="J21" s="510">
        <f t="shared" si="3"/>
        <v>-132000</v>
      </c>
      <c r="K21" s="510">
        <f t="shared" si="0"/>
        <v>-0.132</v>
      </c>
      <c r="L21" s="438">
        <v>4442</v>
      </c>
      <c r="M21" s="439">
        <v>4442</v>
      </c>
      <c r="N21" s="510">
        <f t="shared" si="7"/>
        <v>0</v>
      </c>
      <c r="O21" s="510">
        <f t="shared" si="5"/>
        <v>0</v>
      </c>
      <c r="P21" s="510">
        <f t="shared" si="1"/>
        <v>0</v>
      </c>
      <c r="Q21" s="180"/>
    </row>
    <row r="22" spans="1:17" ht="15.75" customHeight="1">
      <c r="A22" s="476">
        <v>13</v>
      </c>
      <c r="B22" s="422" t="s">
        <v>98</v>
      </c>
      <c r="C22" s="482">
        <v>4864835</v>
      </c>
      <c r="D22" s="50" t="s">
        <v>12</v>
      </c>
      <c r="E22" s="47" t="s">
        <v>354</v>
      </c>
      <c r="F22" s="491">
        <v>1000</v>
      </c>
      <c r="G22" s="438">
        <v>262</v>
      </c>
      <c r="H22" s="439">
        <v>465</v>
      </c>
      <c r="I22" s="510">
        <f t="shared" si="6"/>
        <v>-203</v>
      </c>
      <c r="J22" s="510">
        <f t="shared" si="3"/>
        <v>-203000</v>
      </c>
      <c r="K22" s="510">
        <f t="shared" si="0"/>
        <v>-0.203</v>
      </c>
      <c r="L22" s="438">
        <v>2295</v>
      </c>
      <c r="M22" s="439">
        <v>2295</v>
      </c>
      <c r="N22" s="510">
        <f t="shared" si="7"/>
        <v>0</v>
      </c>
      <c r="O22" s="510">
        <f t="shared" si="5"/>
        <v>0</v>
      </c>
      <c r="P22" s="510">
        <f t="shared" si="1"/>
        <v>0</v>
      </c>
      <c r="Q22" s="180"/>
    </row>
    <row r="23" spans="1:17" ht="15.75" customHeight="1">
      <c r="A23" s="476">
        <v>14</v>
      </c>
      <c r="B23" s="477" t="s">
        <v>99</v>
      </c>
      <c r="C23" s="482">
        <v>4864836</v>
      </c>
      <c r="D23" s="46" t="s">
        <v>12</v>
      </c>
      <c r="E23" s="47" t="s">
        <v>354</v>
      </c>
      <c r="F23" s="491">
        <v>1000</v>
      </c>
      <c r="G23" s="438">
        <v>999464</v>
      </c>
      <c r="H23" s="439">
        <v>999609</v>
      </c>
      <c r="I23" s="510">
        <f t="shared" si="6"/>
        <v>-145</v>
      </c>
      <c r="J23" s="510">
        <f t="shared" si="3"/>
        <v>-145000</v>
      </c>
      <c r="K23" s="510">
        <f t="shared" si="0"/>
        <v>-0.145</v>
      </c>
      <c r="L23" s="438">
        <v>16774</v>
      </c>
      <c r="M23" s="439">
        <v>16774</v>
      </c>
      <c r="N23" s="510">
        <f t="shared" si="7"/>
        <v>0</v>
      </c>
      <c r="O23" s="510">
        <f t="shared" si="5"/>
        <v>0</v>
      </c>
      <c r="P23" s="510">
        <f t="shared" si="1"/>
        <v>0</v>
      </c>
      <c r="Q23" s="180"/>
    </row>
    <row r="24" spans="1:17" ht="15.75" customHeight="1">
      <c r="A24" s="476">
        <v>15</v>
      </c>
      <c r="B24" s="477" t="s">
        <v>100</v>
      </c>
      <c r="C24" s="482">
        <v>4864837</v>
      </c>
      <c r="D24" s="46" t="s">
        <v>12</v>
      </c>
      <c r="E24" s="47" t="s">
        <v>354</v>
      </c>
      <c r="F24" s="491">
        <v>1000</v>
      </c>
      <c r="G24" s="438">
        <v>826</v>
      </c>
      <c r="H24" s="439">
        <v>987</v>
      </c>
      <c r="I24" s="510">
        <f t="shared" si="6"/>
        <v>-161</v>
      </c>
      <c r="J24" s="510">
        <f t="shared" si="3"/>
        <v>-161000</v>
      </c>
      <c r="K24" s="510">
        <f t="shared" si="0"/>
        <v>-0.161</v>
      </c>
      <c r="L24" s="438">
        <v>37356</v>
      </c>
      <c r="M24" s="439">
        <v>37356</v>
      </c>
      <c r="N24" s="510">
        <f t="shared" si="7"/>
        <v>0</v>
      </c>
      <c r="O24" s="510">
        <f t="shared" si="5"/>
        <v>0</v>
      </c>
      <c r="P24" s="348">
        <f t="shared" si="1"/>
        <v>0</v>
      </c>
      <c r="Q24" s="180"/>
    </row>
    <row r="25" spans="1:17" ht="15.75" customHeight="1">
      <c r="A25" s="476">
        <v>16</v>
      </c>
      <c r="B25" s="477" t="s">
        <v>101</v>
      </c>
      <c r="C25" s="482">
        <v>4864838</v>
      </c>
      <c r="D25" s="46" t="s">
        <v>12</v>
      </c>
      <c r="E25" s="47" t="s">
        <v>354</v>
      </c>
      <c r="F25" s="491">
        <v>1000</v>
      </c>
      <c r="G25" s="438">
        <v>999754</v>
      </c>
      <c r="H25" s="439">
        <v>999993</v>
      </c>
      <c r="I25" s="510">
        <f t="shared" si="6"/>
        <v>-239</v>
      </c>
      <c r="J25" s="510">
        <f t="shared" si="3"/>
        <v>-239000</v>
      </c>
      <c r="K25" s="510">
        <f t="shared" si="0"/>
        <v>-0.239</v>
      </c>
      <c r="L25" s="438">
        <v>27534</v>
      </c>
      <c r="M25" s="439">
        <v>27535</v>
      </c>
      <c r="N25" s="510">
        <f t="shared" si="7"/>
        <v>-1</v>
      </c>
      <c r="O25" s="510">
        <f t="shared" si="5"/>
        <v>-1000</v>
      </c>
      <c r="P25" s="510">
        <f t="shared" si="1"/>
        <v>-0.001</v>
      </c>
      <c r="Q25" s="180"/>
    </row>
    <row r="26" spans="1:17" ht="15.75" customHeight="1">
      <c r="A26" s="476">
        <v>17</v>
      </c>
      <c r="B26" s="477" t="s">
        <v>124</v>
      </c>
      <c r="C26" s="482">
        <v>4864839</v>
      </c>
      <c r="D26" s="46" t="s">
        <v>12</v>
      </c>
      <c r="E26" s="47" t="s">
        <v>354</v>
      </c>
      <c r="F26" s="491">
        <v>1000</v>
      </c>
      <c r="G26" s="438">
        <v>1324</v>
      </c>
      <c r="H26" s="439">
        <v>1369</v>
      </c>
      <c r="I26" s="510">
        <f t="shared" si="6"/>
        <v>-45</v>
      </c>
      <c r="J26" s="510">
        <f t="shared" si="3"/>
        <v>-45000</v>
      </c>
      <c r="K26" s="510">
        <f t="shared" si="0"/>
        <v>-0.045</v>
      </c>
      <c r="L26" s="438">
        <v>9303</v>
      </c>
      <c r="M26" s="439">
        <v>9303</v>
      </c>
      <c r="N26" s="510">
        <f t="shared" si="7"/>
        <v>0</v>
      </c>
      <c r="O26" s="510">
        <f t="shared" si="5"/>
        <v>0</v>
      </c>
      <c r="P26" s="510">
        <f t="shared" si="1"/>
        <v>0</v>
      </c>
      <c r="Q26" s="180"/>
    </row>
    <row r="27" spans="1:17" ht="15.75" customHeight="1">
      <c r="A27" s="476">
        <v>18</v>
      </c>
      <c r="B27" s="477" t="s">
        <v>127</v>
      </c>
      <c r="C27" s="482">
        <v>4864788</v>
      </c>
      <c r="D27" s="46" t="s">
        <v>12</v>
      </c>
      <c r="E27" s="47" t="s">
        <v>354</v>
      </c>
      <c r="F27" s="491">
        <v>100</v>
      </c>
      <c r="G27" s="438">
        <v>9907</v>
      </c>
      <c r="H27" s="439">
        <v>9275</v>
      </c>
      <c r="I27" s="510">
        <f t="shared" si="6"/>
        <v>632</v>
      </c>
      <c r="J27" s="510">
        <f t="shared" si="3"/>
        <v>63200</v>
      </c>
      <c r="K27" s="510">
        <f t="shared" si="0"/>
        <v>0.0632</v>
      </c>
      <c r="L27" s="438">
        <v>250</v>
      </c>
      <c r="M27" s="439">
        <v>250</v>
      </c>
      <c r="N27" s="510">
        <f t="shared" si="7"/>
        <v>0</v>
      </c>
      <c r="O27" s="510">
        <f t="shared" si="5"/>
        <v>0</v>
      </c>
      <c r="P27" s="510">
        <f t="shared" si="1"/>
        <v>0</v>
      </c>
      <c r="Q27" s="180"/>
    </row>
    <row r="28" spans="1:17" ht="15.75" customHeight="1">
      <c r="A28" s="476">
        <v>19</v>
      </c>
      <c r="B28" s="477" t="s">
        <v>125</v>
      </c>
      <c r="C28" s="482">
        <v>4864883</v>
      </c>
      <c r="D28" s="46" t="s">
        <v>12</v>
      </c>
      <c r="E28" s="47" t="s">
        <v>354</v>
      </c>
      <c r="F28" s="491">
        <v>1000</v>
      </c>
      <c r="G28" s="438">
        <v>998024</v>
      </c>
      <c r="H28" s="439">
        <v>998376</v>
      </c>
      <c r="I28" s="510">
        <f t="shared" si="6"/>
        <v>-352</v>
      </c>
      <c r="J28" s="510">
        <f t="shared" si="3"/>
        <v>-352000</v>
      </c>
      <c r="K28" s="510">
        <f t="shared" si="0"/>
        <v>-0.352</v>
      </c>
      <c r="L28" s="438">
        <v>14136</v>
      </c>
      <c r="M28" s="439">
        <v>14136</v>
      </c>
      <c r="N28" s="510">
        <f t="shared" si="7"/>
        <v>0</v>
      </c>
      <c r="O28" s="510">
        <f t="shared" si="5"/>
        <v>0</v>
      </c>
      <c r="P28" s="510">
        <f t="shared" si="1"/>
        <v>0</v>
      </c>
      <c r="Q28" s="180"/>
    </row>
    <row r="29" spans="1:17" ht="15.75" customHeight="1">
      <c r="A29" s="476"/>
      <c r="B29" s="479" t="s">
        <v>102</v>
      </c>
      <c r="C29" s="482"/>
      <c r="D29" s="46"/>
      <c r="E29" s="46"/>
      <c r="F29" s="491"/>
      <c r="G29" s="438"/>
      <c r="H29" s="439"/>
      <c r="I29" s="21"/>
      <c r="J29" s="21"/>
      <c r="K29" s="239"/>
      <c r="L29" s="100"/>
      <c r="M29" s="21"/>
      <c r="N29" s="21"/>
      <c r="O29" s="21"/>
      <c r="P29" s="239"/>
      <c r="Q29" s="180"/>
    </row>
    <row r="30" spans="1:17" ht="15.75" customHeight="1">
      <c r="A30" s="476">
        <v>20</v>
      </c>
      <c r="B30" s="477" t="s">
        <v>103</v>
      </c>
      <c r="C30" s="482">
        <v>4865041</v>
      </c>
      <c r="D30" s="46" t="s">
        <v>12</v>
      </c>
      <c r="E30" s="47" t="s">
        <v>354</v>
      </c>
      <c r="F30" s="491">
        <v>1100</v>
      </c>
      <c r="G30" s="438">
        <v>999998</v>
      </c>
      <c r="H30" s="439">
        <v>999998</v>
      </c>
      <c r="I30" s="510">
        <f t="shared" si="6"/>
        <v>0</v>
      </c>
      <c r="J30" s="510">
        <f t="shared" si="3"/>
        <v>0</v>
      </c>
      <c r="K30" s="510">
        <f t="shared" si="0"/>
        <v>0</v>
      </c>
      <c r="L30" s="438">
        <v>707800</v>
      </c>
      <c r="M30" s="439">
        <v>709446</v>
      </c>
      <c r="N30" s="510">
        <f t="shared" si="7"/>
        <v>-1646</v>
      </c>
      <c r="O30" s="510">
        <f t="shared" si="5"/>
        <v>-1810600</v>
      </c>
      <c r="P30" s="510">
        <f t="shared" si="1"/>
        <v>-1.8106</v>
      </c>
      <c r="Q30" s="180"/>
    </row>
    <row r="31" spans="1:17" ht="15.75" customHeight="1">
      <c r="A31" s="476">
        <v>21</v>
      </c>
      <c r="B31" s="477" t="s">
        <v>104</v>
      </c>
      <c r="C31" s="482">
        <v>4865042</v>
      </c>
      <c r="D31" s="46" t="s">
        <v>12</v>
      </c>
      <c r="E31" s="47" t="s">
        <v>354</v>
      </c>
      <c r="F31" s="491">
        <v>1100</v>
      </c>
      <c r="G31" s="438">
        <v>999998</v>
      </c>
      <c r="H31" s="439">
        <v>999998</v>
      </c>
      <c r="I31" s="510">
        <f t="shared" si="6"/>
        <v>0</v>
      </c>
      <c r="J31" s="510">
        <f t="shared" si="3"/>
        <v>0</v>
      </c>
      <c r="K31" s="510">
        <f t="shared" si="0"/>
        <v>0</v>
      </c>
      <c r="L31" s="438">
        <v>741178</v>
      </c>
      <c r="M31" s="439">
        <v>745315</v>
      </c>
      <c r="N31" s="510">
        <f t="shared" si="7"/>
        <v>-4137</v>
      </c>
      <c r="O31" s="510">
        <f t="shared" si="5"/>
        <v>-4550700</v>
      </c>
      <c r="P31" s="510">
        <f t="shared" si="1"/>
        <v>-4.5507</v>
      </c>
      <c r="Q31" s="180"/>
    </row>
    <row r="32" spans="1:17" s="716" customFormat="1" ht="15.75" customHeight="1">
      <c r="A32" s="476">
        <v>22</v>
      </c>
      <c r="B32" s="477" t="s">
        <v>375</v>
      </c>
      <c r="C32" s="482">
        <v>4864943</v>
      </c>
      <c r="D32" s="46" t="s">
        <v>12</v>
      </c>
      <c r="E32" s="47" t="s">
        <v>354</v>
      </c>
      <c r="F32" s="491">
        <v>1000</v>
      </c>
      <c r="G32" s="441">
        <v>984856</v>
      </c>
      <c r="H32" s="442">
        <v>984856</v>
      </c>
      <c r="I32" s="348">
        <f>G32-H32</f>
        <v>0</v>
      </c>
      <c r="J32" s="348">
        <f>$F32*I32</f>
        <v>0</v>
      </c>
      <c r="K32" s="348">
        <f>J32/1000000</f>
        <v>0</v>
      </c>
      <c r="L32" s="441">
        <v>9080</v>
      </c>
      <c r="M32" s="442">
        <v>9080</v>
      </c>
      <c r="N32" s="348">
        <f>L32-M32</f>
        <v>0</v>
      </c>
      <c r="O32" s="348">
        <f>$F32*N32</f>
        <v>0</v>
      </c>
      <c r="P32" s="348">
        <f>O32/1000000</f>
        <v>0</v>
      </c>
      <c r="Q32" s="725"/>
    </row>
    <row r="33" spans="1:17" ht="15.75" customHeight="1">
      <c r="A33" s="476"/>
      <c r="B33" s="479" t="s">
        <v>34</v>
      </c>
      <c r="C33" s="482"/>
      <c r="D33" s="46"/>
      <c r="E33" s="46"/>
      <c r="F33" s="491"/>
      <c r="G33" s="438"/>
      <c r="H33" s="439"/>
      <c r="I33" s="510"/>
      <c r="J33" s="510"/>
      <c r="K33" s="239">
        <f>SUM(K17:K32)</f>
        <v>-2.1838</v>
      </c>
      <c r="L33" s="511"/>
      <c r="M33" s="510"/>
      <c r="N33" s="510"/>
      <c r="O33" s="510"/>
      <c r="P33" s="239">
        <f>SUM(P17:P32)</f>
        <v>-6.362299999999999</v>
      </c>
      <c r="Q33" s="180"/>
    </row>
    <row r="34" spans="1:17" ht="15.75" customHeight="1">
      <c r="A34" s="476">
        <v>23</v>
      </c>
      <c r="B34" s="477" t="s">
        <v>105</v>
      </c>
      <c r="C34" s="482">
        <v>4864910</v>
      </c>
      <c r="D34" s="46" t="s">
        <v>12</v>
      </c>
      <c r="E34" s="47" t="s">
        <v>354</v>
      </c>
      <c r="F34" s="491">
        <v>-1000</v>
      </c>
      <c r="G34" s="438">
        <v>956026</v>
      </c>
      <c r="H34" s="439">
        <v>956877</v>
      </c>
      <c r="I34" s="510">
        <f t="shared" si="6"/>
        <v>-851</v>
      </c>
      <c r="J34" s="510">
        <f t="shared" si="3"/>
        <v>851000</v>
      </c>
      <c r="K34" s="510">
        <f t="shared" si="0"/>
        <v>0.851</v>
      </c>
      <c r="L34" s="438">
        <v>949290</v>
      </c>
      <c r="M34" s="439">
        <v>949292</v>
      </c>
      <c r="N34" s="510">
        <f t="shared" si="7"/>
        <v>-2</v>
      </c>
      <c r="O34" s="510">
        <f t="shared" si="5"/>
        <v>2000</v>
      </c>
      <c r="P34" s="510">
        <f t="shared" si="1"/>
        <v>0.002</v>
      </c>
      <c r="Q34" s="180"/>
    </row>
    <row r="35" spans="1:17" ht="15.75" customHeight="1">
      <c r="A35" s="476">
        <v>24</v>
      </c>
      <c r="B35" s="477" t="s">
        <v>106</v>
      </c>
      <c r="C35" s="482">
        <v>4864911</v>
      </c>
      <c r="D35" s="46" t="s">
        <v>12</v>
      </c>
      <c r="E35" s="47" t="s">
        <v>354</v>
      </c>
      <c r="F35" s="491">
        <v>-1000</v>
      </c>
      <c r="G35" s="438">
        <v>965573</v>
      </c>
      <c r="H35" s="439">
        <v>966431</v>
      </c>
      <c r="I35" s="510">
        <f t="shared" si="6"/>
        <v>-858</v>
      </c>
      <c r="J35" s="510">
        <f t="shared" si="3"/>
        <v>858000</v>
      </c>
      <c r="K35" s="510">
        <f t="shared" si="0"/>
        <v>0.858</v>
      </c>
      <c r="L35" s="438">
        <v>955464</v>
      </c>
      <c r="M35" s="439">
        <v>955464</v>
      </c>
      <c r="N35" s="510">
        <f t="shared" si="7"/>
        <v>0</v>
      </c>
      <c r="O35" s="510">
        <f t="shared" si="5"/>
        <v>0</v>
      </c>
      <c r="P35" s="510">
        <f t="shared" si="1"/>
        <v>0</v>
      </c>
      <c r="Q35" s="180"/>
    </row>
    <row r="36" spans="1:17" ht="15.75" customHeight="1">
      <c r="A36" s="476">
        <v>25</v>
      </c>
      <c r="B36" s="529" t="s">
        <v>148</v>
      </c>
      <c r="C36" s="492">
        <v>4902528</v>
      </c>
      <c r="D36" s="13" t="s">
        <v>12</v>
      </c>
      <c r="E36" s="47" t="s">
        <v>354</v>
      </c>
      <c r="F36" s="492">
        <v>300</v>
      </c>
      <c r="G36" s="438">
        <v>22</v>
      </c>
      <c r="H36" s="439">
        <v>22</v>
      </c>
      <c r="I36" s="510">
        <f>G36-H36</f>
        <v>0</v>
      </c>
      <c r="J36" s="510">
        <f>$F36*I36</f>
        <v>0</v>
      </c>
      <c r="K36" s="510">
        <f>J36/1000000</f>
        <v>0</v>
      </c>
      <c r="L36" s="438">
        <v>381</v>
      </c>
      <c r="M36" s="439">
        <v>382</v>
      </c>
      <c r="N36" s="510">
        <f>L36-M36</f>
        <v>-1</v>
      </c>
      <c r="O36" s="510">
        <f>$F36*N36</f>
        <v>-300</v>
      </c>
      <c r="P36" s="510">
        <f>O36/1000000</f>
        <v>-0.0003</v>
      </c>
      <c r="Q36" s="549"/>
    </row>
    <row r="37" spans="1:17" ht="15.75" customHeight="1">
      <c r="A37" s="476"/>
      <c r="B37" s="479" t="s">
        <v>28</v>
      </c>
      <c r="C37" s="482"/>
      <c r="D37" s="46"/>
      <c r="E37" s="46"/>
      <c r="F37" s="491"/>
      <c r="G37" s="438"/>
      <c r="H37" s="439"/>
      <c r="I37" s="510"/>
      <c r="J37" s="510"/>
      <c r="K37" s="510"/>
      <c r="L37" s="511"/>
      <c r="M37" s="510"/>
      <c r="N37" s="510"/>
      <c r="O37" s="510"/>
      <c r="P37" s="510"/>
      <c r="Q37" s="180"/>
    </row>
    <row r="38" spans="1:17" ht="15">
      <c r="A38" s="476">
        <v>26</v>
      </c>
      <c r="B38" s="422" t="s">
        <v>48</v>
      </c>
      <c r="C38" s="482">
        <v>5128409</v>
      </c>
      <c r="D38" s="50" t="s">
        <v>12</v>
      </c>
      <c r="E38" s="47" t="s">
        <v>354</v>
      </c>
      <c r="F38" s="491">
        <v>1000</v>
      </c>
      <c r="G38" s="441">
        <v>497</v>
      </c>
      <c r="H38" s="442">
        <v>471</v>
      </c>
      <c r="I38" s="348">
        <f>G38-H38</f>
        <v>26</v>
      </c>
      <c r="J38" s="348">
        <f t="shared" si="3"/>
        <v>26000</v>
      </c>
      <c r="K38" s="348">
        <f t="shared" si="0"/>
        <v>0.026</v>
      </c>
      <c r="L38" s="441">
        <v>6083</v>
      </c>
      <c r="M38" s="442">
        <v>6081</v>
      </c>
      <c r="N38" s="348">
        <f>L38-M38</f>
        <v>2</v>
      </c>
      <c r="O38" s="348">
        <f t="shared" si="5"/>
        <v>2000</v>
      </c>
      <c r="P38" s="348">
        <f t="shared" si="1"/>
        <v>0.002</v>
      </c>
      <c r="Q38" s="570"/>
    </row>
    <row r="39" spans="1:17" ht="15.75" customHeight="1">
      <c r="A39" s="476"/>
      <c r="B39" s="479" t="s">
        <v>107</v>
      </c>
      <c r="C39" s="482"/>
      <c r="D39" s="46"/>
      <c r="E39" s="46"/>
      <c r="F39" s="491"/>
      <c r="G39" s="438"/>
      <c r="H39" s="439"/>
      <c r="I39" s="510"/>
      <c r="J39" s="510"/>
      <c r="K39" s="510"/>
      <c r="L39" s="511"/>
      <c r="M39" s="510"/>
      <c r="N39" s="510"/>
      <c r="O39" s="510"/>
      <c r="P39" s="510"/>
      <c r="Q39" s="180"/>
    </row>
    <row r="40" spans="1:17" s="716" customFormat="1" ht="15.75" customHeight="1">
      <c r="A40" s="476">
        <v>27</v>
      </c>
      <c r="B40" s="477" t="s">
        <v>108</v>
      </c>
      <c r="C40" s="482">
        <v>4864962</v>
      </c>
      <c r="D40" s="46" t="s">
        <v>12</v>
      </c>
      <c r="E40" s="47" t="s">
        <v>354</v>
      </c>
      <c r="F40" s="491">
        <v>-1000</v>
      </c>
      <c r="G40" s="441">
        <v>49389</v>
      </c>
      <c r="H40" s="442">
        <v>47089</v>
      </c>
      <c r="I40" s="348">
        <f t="shared" si="6"/>
        <v>2300</v>
      </c>
      <c r="J40" s="348">
        <f t="shared" si="3"/>
        <v>-2300000</v>
      </c>
      <c r="K40" s="348">
        <f t="shared" si="0"/>
        <v>-2.3</v>
      </c>
      <c r="L40" s="441">
        <v>974199</v>
      </c>
      <c r="M40" s="442">
        <v>974200</v>
      </c>
      <c r="N40" s="348">
        <f t="shared" si="7"/>
        <v>-1</v>
      </c>
      <c r="O40" s="348">
        <f t="shared" si="5"/>
        <v>1000</v>
      </c>
      <c r="P40" s="348">
        <f t="shared" si="1"/>
        <v>0.001</v>
      </c>
      <c r="Q40" s="725"/>
    </row>
    <row r="41" spans="1:17" ht="15.75" customHeight="1">
      <c r="A41" s="476">
        <v>28</v>
      </c>
      <c r="B41" s="477" t="s">
        <v>109</v>
      </c>
      <c r="C41" s="482">
        <v>4865033</v>
      </c>
      <c r="D41" s="46" t="s">
        <v>12</v>
      </c>
      <c r="E41" s="47" t="s">
        <v>354</v>
      </c>
      <c r="F41" s="491">
        <v>-1000</v>
      </c>
      <c r="G41" s="438">
        <v>36208</v>
      </c>
      <c r="H41" s="439">
        <v>33355</v>
      </c>
      <c r="I41" s="510">
        <f t="shared" si="6"/>
        <v>2853</v>
      </c>
      <c r="J41" s="510">
        <f t="shared" si="3"/>
        <v>-2853000</v>
      </c>
      <c r="K41" s="510">
        <f t="shared" si="0"/>
        <v>-2.853</v>
      </c>
      <c r="L41" s="438">
        <v>969806</v>
      </c>
      <c r="M41" s="439">
        <v>969805</v>
      </c>
      <c r="N41" s="510">
        <f t="shared" si="7"/>
        <v>1</v>
      </c>
      <c r="O41" s="510">
        <f t="shared" si="5"/>
        <v>-1000</v>
      </c>
      <c r="P41" s="510">
        <f t="shared" si="1"/>
        <v>-0.001</v>
      </c>
      <c r="Q41" s="180"/>
    </row>
    <row r="42" spans="1:17" ht="15.75" customHeight="1">
      <c r="A42" s="476">
        <v>29</v>
      </c>
      <c r="B42" s="477" t="s">
        <v>110</v>
      </c>
      <c r="C42" s="482">
        <v>5128420</v>
      </c>
      <c r="D42" s="46" t="s">
        <v>12</v>
      </c>
      <c r="E42" s="47" t="s">
        <v>354</v>
      </c>
      <c r="F42" s="491">
        <v>-1000</v>
      </c>
      <c r="G42" s="438">
        <v>996579</v>
      </c>
      <c r="H42" s="439">
        <v>996690</v>
      </c>
      <c r="I42" s="510">
        <f>G42-H42</f>
        <v>-111</v>
      </c>
      <c r="J42" s="510">
        <f t="shared" si="3"/>
        <v>111000</v>
      </c>
      <c r="K42" s="510">
        <f t="shared" si="0"/>
        <v>0.111</v>
      </c>
      <c r="L42" s="438">
        <v>995583</v>
      </c>
      <c r="M42" s="439">
        <v>995599</v>
      </c>
      <c r="N42" s="510">
        <f>L42-M42</f>
        <v>-16</v>
      </c>
      <c r="O42" s="510">
        <f t="shared" si="5"/>
        <v>16000</v>
      </c>
      <c r="P42" s="510">
        <f t="shared" si="1"/>
        <v>0.016</v>
      </c>
      <c r="Q42" s="567"/>
    </row>
    <row r="43" spans="1:17" s="716" customFormat="1" ht="15.75" customHeight="1">
      <c r="A43" s="476">
        <v>30</v>
      </c>
      <c r="B43" s="422" t="s">
        <v>111</v>
      </c>
      <c r="C43" s="482">
        <v>4864935</v>
      </c>
      <c r="D43" s="46" t="s">
        <v>12</v>
      </c>
      <c r="E43" s="47" t="s">
        <v>354</v>
      </c>
      <c r="F43" s="491">
        <v>-1000</v>
      </c>
      <c r="G43" s="441">
        <v>974747</v>
      </c>
      <c r="H43" s="442">
        <v>974836</v>
      </c>
      <c r="I43" s="348">
        <f t="shared" si="6"/>
        <v>-89</v>
      </c>
      <c r="J43" s="348">
        <f t="shared" si="3"/>
        <v>89000</v>
      </c>
      <c r="K43" s="348">
        <f t="shared" si="0"/>
        <v>0.089</v>
      </c>
      <c r="L43" s="441">
        <v>992262</v>
      </c>
      <c r="M43" s="442">
        <v>992262</v>
      </c>
      <c r="N43" s="348">
        <f t="shared" si="7"/>
        <v>0</v>
      </c>
      <c r="O43" s="348">
        <f t="shared" si="5"/>
        <v>0</v>
      </c>
      <c r="P43" s="348">
        <f t="shared" si="1"/>
        <v>0</v>
      </c>
      <c r="Q43" s="744" t="s">
        <v>434</v>
      </c>
    </row>
    <row r="44" spans="1:17" s="716" customFormat="1" ht="15.75" customHeight="1">
      <c r="A44" s="476"/>
      <c r="B44" s="422"/>
      <c r="C44" s="482"/>
      <c r="D44" s="46"/>
      <c r="E44" s="47"/>
      <c r="F44" s="491"/>
      <c r="G44" s="441"/>
      <c r="H44" s="442"/>
      <c r="I44" s="348"/>
      <c r="J44" s="348"/>
      <c r="K44" s="348">
        <v>0.019</v>
      </c>
      <c r="L44" s="441"/>
      <c r="M44" s="442"/>
      <c r="N44" s="348"/>
      <c r="O44" s="348"/>
      <c r="P44" s="348"/>
      <c r="Q44" s="744" t="s">
        <v>432</v>
      </c>
    </row>
    <row r="45" spans="1:17" ht="15.75" customHeight="1">
      <c r="A45" s="476"/>
      <c r="B45" s="479" t="s">
        <v>419</v>
      </c>
      <c r="C45" s="482"/>
      <c r="D45" s="741"/>
      <c r="E45" s="742"/>
      <c r="F45" s="491"/>
      <c r="G45" s="511"/>
      <c r="H45" s="510"/>
      <c r="I45" s="510"/>
      <c r="J45" s="510"/>
      <c r="K45" s="510"/>
      <c r="L45" s="511"/>
      <c r="M45" s="510"/>
      <c r="N45" s="510"/>
      <c r="O45" s="510"/>
      <c r="P45" s="510"/>
      <c r="Q45" s="226"/>
    </row>
    <row r="46" spans="1:17" s="716" customFormat="1" ht="15.75" customHeight="1">
      <c r="A46" s="476">
        <v>31</v>
      </c>
      <c r="B46" s="477" t="s">
        <v>108</v>
      </c>
      <c r="C46" s="482">
        <v>4865002</v>
      </c>
      <c r="D46" s="741" t="s">
        <v>12</v>
      </c>
      <c r="E46" s="742" t="s">
        <v>354</v>
      </c>
      <c r="F46" s="491">
        <v>2000</v>
      </c>
      <c r="G46" s="441">
        <v>2486</v>
      </c>
      <c r="H46" s="348">
        <v>1955</v>
      </c>
      <c r="I46" s="348">
        <f>G46-H46</f>
        <v>531</v>
      </c>
      <c r="J46" s="348">
        <f>$F46*I46</f>
        <v>1062000</v>
      </c>
      <c r="K46" s="348">
        <f>J46/1000000</f>
        <v>1.062</v>
      </c>
      <c r="L46" s="441">
        <v>999790</v>
      </c>
      <c r="M46" s="348">
        <v>999790</v>
      </c>
      <c r="N46" s="348">
        <f>L46-M46</f>
        <v>0</v>
      </c>
      <c r="O46" s="348">
        <f>$F46*N46</f>
        <v>0</v>
      </c>
      <c r="P46" s="348">
        <f>O46/1000000</f>
        <v>0</v>
      </c>
      <c r="Q46" s="805"/>
    </row>
    <row r="47" spans="1:17" s="716" customFormat="1" ht="15.75" customHeight="1">
      <c r="A47" s="476">
        <v>32</v>
      </c>
      <c r="B47" s="477" t="s">
        <v>420</v>
      </c>
      <c r="C47" s="482">
        <v>5128452</v>
      </c>
      <c r="D47" s="741" t="s">
        <v>12</v>
      </c>
      <c r="E47" s="742" t="s">
        <v>354</v>
      </c>
      <c r="F47" s="491">
        <v>2000</v>
      </c>
      <c r="G47" s="441">
        <v>3033</v>
      </c>
      <c r="H47" s="348">
        <v>2084</v>
      </c>
      <c r="I47" s="348">
        <f>G47-H47</f>
        <v>949</v>
      </c>
      <c r="J47" s="348">
        <f>$F47*I47</f>
        <v>1898000</v>
      </c>
      <c r="K47" s="348">
        <f>J47/1000000</f>
        <v>1.898</v>
      </c>
      <c r="L47" s="441">
        <v>999998</v>
      </c>
      <c r="M47" s="348">
        <v>999998</v>
      </c>
      <c r="N47" s="348">
        <f>L47-M47</f>
        <v>0</v>
      </c>
      <c r="O47" s="348">
        <f>$F47*N47</f>
        <v>0</v>
      </c>
      <c r="P47" s="348">
        <f>O47/1000000</f>
        <v>0</v>
      </c>
      <c r="Q47" s="805"/>
    </row>
    <row r="48" spans="1:17" ht="15.75" customHeight="1">
      <c r="A48" s="476"/>
      <c r="B48" s="479" t="s">
        <v>44</v>
      </c>
      <c r="C48" s="482"/>
      <c r="D48" s="46"/>
      <c r="E48" s="46"/>
      <c r="F48" s="491"/>
      <c r="G48" s="438"/>
      <c r="H48" s="439"/>
      <c r="I48" s="510"/>
      <c r="J48" s="510"/>
      <c r="K48" s="510"/>
      <c r="L48" s="511"/>
      <c r="M48" s="510"/>
      <c r="N48" s="510"/>
      <c r="O48" s="510"/>
      <c r="P48" s="510"/>
      <c r="Q48" s="180"/>
    </row>
    <row r="49" spans="1:17" ht="15.75" customHeight="1">
      <c r="A49" s="476"/>
      <c r="B49" s="478" t="s">
        <v>18</v>
      </c>
      <c r="C49" s="482"/>
      <c r="D49" s="50"/>
      <c r="E49" s="50"/>
      <c r="F49" s="491"/>
      <c r="G49" s="438"/>
      <c r="H49" s="439"/>
      <c r="I49" s="510"/>
      <c r="J49" s="510"/>
      <c r="K49" s="510"/>
      <c r="L49" s="511"/>
      <c r="M49" s="510"/>
      <c r="N49" s="510"/>
      <c r="O49" s="510"/>
      <c r="P49" s="510"/>
      <c r="Q49" s="180"/>
    </row>
    <row r="50" spans="1:17" ht="15.75" customHeight="1">
      <c r="A50" s="476">
        <v>33</v>
      </c>
      <c r="B50" s="477" t="s">
        <v>19</v>
      </c>
      <c r="C50" s="482">
        <v>4864808</v>
      </c>
      <c r="D50" s="46" t="s">
        <v>12</v>
      </c>
      <c r="E50" s="47" t="s">
        <v>354</v>
      </c>
      <c r="F50" s="491">
        <v>200</v>
      </c>
      <c r="G50" s="438">
        <v>7082</v>
      </c>
      <c r="H50" s="439">
        <v>6182</v>
      </c>
      <c r="I50" s="510">
        <f>G50-H50</f>
        <v>900</v>
      </c>
      <c r="J50" s="510">
        <f>$F50*I50</f>
        <v>180000</v>
      </c>
      <c r="K50" s="510">
        <f>J50/1000000</f>
        <v>0.18</v>
      </c>
      <c r="L50" s="438">
        <v>15129</v>
      </c>
      <c r="M50" s="439">
        <v>15099</v>
      </c>
      <c r="N50" s="510">
        <f>L50-M50</f>
        <v>30</v>
      </c>
      <c r="O50" s="510">
        <f>$F50*N50</f>
        <v>6000</v>
      </c>
      <c r="P50" s="510">
        <f>O50/1000000</f>
        <v>0.006</v>
      </c>
      <c r="Q50" s="566"/>
    </row>
    <row r="51" spans="1:17" s="716" customFormat="1" ht="15.75" customHeight="1">
      <c r="A51" s="476">
        <v>34</v>
      </c>
      <c r="B51" s="477" t="s">
        <v>20</v>
      </c>
      <c r="C51" s="482">
        <v>4864877</v>
      </c>
      <c r="D51" s="46" t="s">
        <v>12</v>
      </c>
      <c r="E51" s="47" t="s">
        <v>354</v>
      </c>
      <c r="F51" s="491">
        <v>1000</v>
      </c>
      <c r="G51" s="441">
        <v>999349</v>
      </c>
      <c r="H51" s="442">
        <v>999391</v>
      </c>
      <c r="I51" s="348">
        <f>G51-H51</f>
        <v>-42</v>
      </c>
      <c r="J51" s="348">
        <f>$F51*I51</f>
        <v>-42000</v>
      </c>
      <c r="K51" s="348">
        <f>J51/1000000</f>
        <v>-0.042</v>
      </c>
      <c r="L51" s="441">
        <v>936</v>
      </c>
      <c r="M51" s="442">
        <v>936</v>
      </c>
      <c r="N51" s="348">
        <f>L51-M51</f>
        <v>0</v>
      </c>
      <c r="O51" s="348">
        <f>$F51*N51</f>
        <v>0</v>
      </c>
      <c r="P51" s="348">
        <f>O51/1000000</f>
        <v>0</v>
      </c>
      <c r="Q51" s="725"/>
    </row>
    <row r="52" spans="1:17" ht="13.5" customHeight="1">
      <c r="A52" s="476"/>
      <c r="B52" s="479" t="s">
        <v>121</v>
      </c>
      <c r="C52" s="482"/>
      <c r="D52" s="46"/>
      <c r="E52" s="46"/>
      <c r="F52" s="491"/>
      <c r="G52" s="438"/>
      <c r="H52" s="439"/>
      <c r="I52" s="510"/>
      <c r="J52" s="510"/>
      <c r="K52" s="510"/>
      <c r="L52" s="511"/>
      <c r="M52" s="510"/>
      <c r="N52" s="510"/>
      <c r="O52" s="510"/>
      <c r="P52" s="510"/>
      <c r="Q52" s="180"/>
    </row>
    <row r="53" spans="1:17" ht="13.5" customHeight="1">
      <c r="A53" s="476">
        <v>35</v>
      </c>
      <c r="B53" s="477" t="s">
        <v>122</v>
      </c>
      <c r="C53" s="482">
        <v>4865134</v>
      </c>
      <c r="D53" s="46" t="s">
        <v>12</v>
      </c>
      <c r="E53" s="47" t="s">
        <v>354</v>
      </c>
      <c r="F53" s="491">
        <v>100</v>
      </c>
      <c r="G53" s="438">
        <v>99025</v>
      </c>
      <c r="H53" s="439">
        <v>99751</v>
      </c>
      <c r="I53" s="510">
        <f t="shared" si="6"/>
        <v>-726</v>
      </c>
      <c r="J53" s="510">
        <f t="shared" si="3"/>
        <v>-72600</v>
      </c>
      <c r="K53" s="510">
        <f t="shared" si="0"/>
        <v>-0.0726</v>
      </c>
      <c r="L53" s="438">
        <v>1595</v>
      </c>
      <c r="M53" s="439">
        <v>1595</v>
      </c>
      <c r="N53" s="510">
        <f t="shared" si="7"/>
        <v>0</v>
      </c>
      <c r="O53" s="510">
        <f t="shared" si="5"/>
        <v>0</v>
      </c>
      <c r="P53" s="510">
        <f t="shared" si="1"/>
        <v>0</v>
      </c>
      <c r="Q53" s="180"/>
    </row>
    <row r="54" spans="1:17" ht="15.75" customHeight="1" thickBot="1">
      <c r="A54" s="461">
        <v>36</v>
      </c>
      <c r="B54" s="423" t="s">
        <v>123</v>
      </c>
      <c r="C54" s="483">
        <v>4865135</v>
      </c>
      <c r="D54" s="55" t="s">
        <v>12</v>
      </c>
      <c r="E54" s="53" t="s">
        <v>354</v>
      </c>
      <c r="F54" s="493">
        <v>100</v>
      </c>
      <c r="G54" s="444">
        <v>151662</v>
      </c>
      <c r="H54" s="444">
        <v>151590</v>
      </c>
      <c r="I54" s="512">
        <f t="shared" si="6"/>
        <v>72</v>
      </c>
      <c r="J54" s="512">
        <f t="shared" si="3"/>
        <v>7200</v>
      </c>
      <c r="K54" s="747">
        <f t="shared" si="0"/>
        <v>0.0072</v>
      </c>
      <c r="L54" s="444">
        <v>4530</v>
      </c>
      <c r="M54" s="444">
        <v>4530</v>
      </c>
      <c r="N54" s="512">
        <f t="shared" si="7"/>
        <v>0</v>
      </c>
      <c r="O54" s="512">
        <f t="shared" si="5"/>
        <v>0</v>
      </c>
      <c r="P54" s="747">
        <f t="shared" si="1"/>
        <v>0</v>
      </c>
      <c r="Q54" s="180"/>
    </row>
    <row r="55" spans="2:16" ht="17.25" thickTop="1">
      <c r="B55" s="17" t="s">
        <v>142</v>
      </c>
      <c r="F55" s="240"/>
      <c r="I55" s="18"/>
      <c r="J55" s="18"/>
      <c r="K55" s="517">
        <f>SUM(K8:K54)-K33</f>
        <v>-2.4330999999999983</v>
      </c>
      <c r="N55" s="18"/>
      <c r="O55" s="18"/>
      <c r="P55" s="517">
        <f>SUM(P8:P54)-P33</f>
        <v>-7.833699999999997</v>
      </c>
    </row>
    <row r="56" spans="2:16" ht="1.5" customHeight="1">
      <c r="B56" s="17"/>
      <c r="F56" s="240"/>
      <c r="I56" s="18"/>
      <c r="J56" s="18"/>
      <c r="K56" s="33"/>
      <c r="N56" s="18"/>
      <c r="O56" s="18"/>
      <c r="P56" s="33"/>
    </row>
    <row r="57" spans="2:16" ht="16.5">
      <c r="B57" s="17" t="s">
        <v>143</v>
      </c>
      <c r="F57" s="240"/>
      <c r="I57" s="18"/>
      <c r="J57" s="18"/>
      <c r="K57" s="517">
        <f>SUM(K55:K56)</f>
        <v>-2.4330999999999983</v>
      </c>
      <c r="N57" s="18"/>
      <c r="O57" s="18"/>
      <c r="P57" s="517">
        <f>SUM(P55:P56)</f>
        <v>-7.833699999999997</v>
      </c>
    </row>
    <row r="58" ht="15">
      <c r="F58" s="240"/>
    </row>
    <row r="59" spans="6:17" ht="15">
      <c r="F59" s="240"/>
      <c r="Q59" s="307" t="str">
        <f>NDPL!$Q$1</f>
        <v>FEBRUARY-2015</v>
      </c>
    </row>
    <row r="60" ht="15">
      <c r="F60" s="240"/>
    </row>
    <row r="61" spans="6:17" ht="15">
      <c r="F61" s="240"/>
      <c r="Q61" s="307"/>
    </row>
    <row r="62" spans="1:16" ht="18.75" thickBot="1">
      <c r="A62" s="107" t="s">
        <v>253</v>
      </c>
      <c r="F62" s="240"/>
      <c r="G62" s="7"/>
      <c r="H62" s="7"/>
      <c r="I62" s="56" t="s">
        <v>7</v>
      </c>
      <c r="J62" s="19"/>
      <c r="K62" s="19"/>
      <c r="L62" s="19"/>
      <c r="M62" s="19"/>
      <c r="N62" s="56" t="s">
        <v>407</v>
      </c>
      <c r="O62" s="19"/>
      <c r="P62" s="19"/>
    </row>
    <row r="63" spans="1:17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NDPL!G5</f>
        <v>FINAL READING 01/03/2015</v>
      </c>
      <c r="H63" s="39" t="str">
        <f>NDPL!H5</f>
        <v>INTIAL READING 01/02/2015</v>
      </c>
      <c r="I63" s="39" t="s">
        <v>4</v>
      </c>
      <c r="J63" s="39" t="s">
        <v>5</v>
      </c>
      <c r="K63" s="39" t="s">
        <v>6</v>
      </c>
      <c r="L63" s="41" t="str">
        <f>NDPL!G5</f>
        <v>FINAL READING 01/03/2015</v>
      </c>
      <c r="M63" s="39" t="str">
        <f>NDPL!H5</f>
        <v>INTIAL READING 01/02/2015</v>
      </c>
      <c r="N63" s="39" t="s">
        <v>4</v>
      </c>
      <c r="O63" s="39" t="s">
        <v>5</v>
      </c>
      <c r="P63" s="39" t="s">
        <v>6</v>
      </c>
      <c r="Q63" s="40" t="s">
        <v>317</v>
      </c>
    </row>
    <row r="64" spans="1:16" ht="17.25" thickBot="1" thickTop="1">
      <c r="A64" s="20"/>
      <c r="B64" s="108"/>
      <c r="C64" s="20"/>
      <c r="D64" s="20"/>
      <c r="E64" s="20"/>
      <c r="F64" s="424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7" ht="15.75" customHeight="1" thickTop="1">
      <c r="A65" s="474"/>
      <c r="B65" s="475" t="s">
        <v>128</v>
      </c>
      <c r="C65" s="42"/>
      <c r="D65" s="42"/>
      <c r="E65" s="42"/>
      <c r="F65" s="425"/>
      <c r="G65" s="34"/>
      <c r="H65" s="25"/>
      <c r="I65" s="25"/>
      <c r="J65" s="25"/>
      <c r="K65" s="25"/>
      <c r="L65" s="34"/>
      <c r="M65" s="25"/>
      <c r="N65" s="25"/>
      <c r="O65" s="25"/>
      <c r="P65" s="25"/>
      <c r="Q65" s="179"/>
    </row>
    <row r="66" spans="1:17" ht="15.75" customHeight="1">
      <c r="A66" s="476">
        <v>1</v>
      </c>
      <c r="B66" s="477" t="s">
        <v>15</v>
      </c>
      <c r="C66" s="482">
        <v>4864968</v>
      </c>
      <c r="D66" s="46" t="s">
        <v>12</v>
      </c>
      <c r="E66" s="47" t="s">
        <v>354</v>
      </c>
      <c r="F66" s="491">
        <v>-1000</v>
      </c>
      <c r="G66" s="438">
        <v>984617</v>
      </c>
      <c r="H66" s="439">
        <v>984911</v>
      </c>
      <c r="I66" s="439">
        <f>G66-H66</f>
        <v>-294</v>
      </c>
      <c r="J66" s="439">
        <f>$F66*I66</f>
        <v>294000</v>
      </c>
      <c r="K66" s="439">
        <f>J66/1000000</f>
        <v>0.294</v>
      </c>
      <c r="L66" s="438">
        <v>908309</v>
      </c>
      <c r="M66" s="439">
        <v>908319</v>
      </c>
      <c r="N66" s="439">
        <f>L66-M66</f>
        <v>-10</v>
      </c>
      <c r="O66" s="439">
        <f>$F66*N66</f>
        <v>10000</v>
      </c>
      <c r="P66" s="439">
        <f>O66/1000000</f>
        <v>0.01</v>
      </c>
      <c r="Q66" s="180"/>
    </row>
    <row r="67" spans="1:17" ht="15.75" customHeight="1">
      <c r="A67" s="476">
        <v>2</v>
      </c>
      <c r="B67" s="477" t="s">
        <v>16</v>
      </c>
      <c r="C67" s="482">
        <v>4864980</v>
      </c>
      <c r="D67" s="46" t="s">
        <v>12</v>
      </c>
      <c r="E67" s="47" t="s">
        <v>354</v>
      </c>
      <c r="F67" s="491">
        <v>-1000</v>
      </c>
      <c r="G67" s="438">
        <v>7579</v>
      </c>
      <c r="H67" s="439">
        <v>7599</v>
      </c>
      <c r="I67" s="439">
        <f>G67-H67</f>
        <v>-20</v>
      </c>
      <c r="J67" s="439">
        <f>$F67*I67</f>
        <v>20000</v>
      </c>
      <c r="K67" s="439">
        <f>J67/1000000</f>
        <v>0.02</v>
      </c>
      <c r="L67" s="438">
        <v>927558</v>
      </c>
      <c r="M67" s="439">
        <v>927641</v>
      </c>
      <c r="N67" s="439">
        <f>L67-M67</f>
        <v>-83</v>
      </c>
      <c r="O67" s="439">
        <f>$F67*N67</f>
        <v>83000</v>
      </c>
      <c r="P67" s="439">
        <f>O67/1000000</f>
        <v>0.083</v>
      </c>
      <c r="Q67" s="180"/>
    </row>
    <row r="68" spans="1:17" ht="15">
      <c r="A68" s="476">
        <v>3</v>
      </c>
      <c r="B68" s="477" t="s">
        <v>17</v>
      </c>
      <c r="C68" s="482">
        <v>5128436</v>
      </c>
      <c r="D68" s="46" t="s">
        <v>12</v>
      </c>
      <c r="E68" s="47" t="s">
        <v>354</v>
      </c>
      <c r="F68" s="491">
        <v>-1000</v>
      </c>
      <c r="G68" s="438">
        <v>984765</v>
      </c>
      <c r="H68" s="439">
        <v>985183</v>
      </c>
      <c r="I68" s="439">
        <f>G68-H68</f>
        <v>-418</v>
      </c>
      <c r="J68" s="439">
        <f>$F68*I68</f>
        <v>418000</v>
      </c>
      <c r="K68" s="439">
        <f>J68/1000000</f>
        <v>0.418</v>
      </c>
      <c r="L68" s="438">
        <v>973060</v>
      </c>
      <c r="M68" s="439">
        <v>973079</v>
      </c>
      <c r="N68" s="439">
        <f>L68-M68</f>
        <v>-19</v>
      </c>
      <c r="O68" s="439">
        <f>$F68*N68</f>
        <v>19000</v>
      </c>
      <c r="P68" s="439">
        <f>O68/1000000</f>
        <v>0.019</v>
      </c>
      <c r="Q68" s="702"/>
    </row>
    <row r="69" spans="1:17" s="716" customFormat="1" ht="15">
      <c r="A69" s="476">
        <v>4</v>
      </c>
      <c r="B69" s="477" t="s">
        <v>168</v>
      </c>
      <c r="C69" s="482">
        <v>5100231</v>
      </c>
      <c r="D69" s="46" t="s">
        <v>12</v>
      </c>
      <c r="E69" s="47" t="s">
        <v>354</v>
      </c>
      <c r="F69" s="491">
        <v>-1000</v>
      </c>
      <c r="G69" s="441">
        <v>996201</v>
      </c>
      <c r="H69" s="442">
        <v>996190</v>
      </c>
      <c r="I69" s="442">
        <f>G69-H69</f>
        <v>11</v>
      </c>
      <c r="J69" s="442">
        <f>$F69*I69</f>
        <v>-11000</v>
      </c>
      <c r="K69" s="442">
        <f>J69/1000000</f>
        <v>-0.011</v>
      </c>
      <c r="L69" s="441">
        <v>986687</v>
      </c>
      <c r="M69" s="442">
        <v>986687</v>
      </c>
      <c r="N69" s="442">
        <f>L69-M69</f>
        <v>0</v>
      </c>
      <c r="O69" s="442">
        <f>$F69*N69</f>
        <v>0</v>
      </c>
      <c r="P69" s="442">
        <f>O69/1000000</f>
        <v>0</v>
      </c>
      <c r="Q69" s="776"/>
    </row>
    <row r="70" spans="1:17" ht="15.75" customHeight="1">
      <c r="A70" s="476"/>
      <c r="B70" s="478" t="s">
        <v>129</v>
      </c>
      <c r="C70" s="482"/>
      <c r="D70" s="50"/>
      <c r="E70" s="50"/>
      <c r="F70" s="491"/>
      <c r="G70" s="438"/>
      <c r="H70" s="439"/>
      <c r="I70" s="513"/>
      <c r="J70" s="513"/>
      <c r="K70" s="513"/>
      <c r="L70" s="438"/>
      <c r="M70" s="513"/>
      <c r="N70" s="513"/>
      <c r="O70" s="513"/>
      <c r="P70" s="513"/>
      <c r="Q70" s="180"/>
    </row>
    <row r="71" spans="1:17" s="716" customFormat="1" ht="15.75" customHeight="1">
      <c r="A71" s="476">
        <v>4</v>
      </c>
      <c r="B71" s="477" t="s">
        <v>130</v>
      </c>
      <c r="C71" s="482">
        <v>4864915</v>
      </c>
      <c r="D71" s="46" t="s">
        <v>12</v>
      </c>
      <c r="E71" s="47" t="s">
        <v>354</v>
      </c>
      <c r="F71" s="491">
        <v>-1000</v>
      </c>
      <c r="G71" s="441">
        <v>897013</v>
      </c>
      <c r="H71" s="348">
        <v>896744</v>
      </c>
      <c r="I71" s="777">
        <f aca="true" t="shared" si="8" ref="I71:I76">G71-H71</f>
        <v>269</v>
      </c>
      <c r="J71" s="777">
        <f aca="true" t="shared" si="9" ref="J71:J76">$F71*I71</f>
        <v>-269000</v>
      </c>
      <c r="K71" s="777">
        <f aca="true" t="shared" si="10" ref="K71:K76">J71/1000000</f>
        <v>-0.269</v>
      </c>
      <c r="L71" s="441">
        <v>990286</v>
      </c>
      <c r="M71" s="348">
        <v>990286</v>
      </c>
      <c r="N71" s="777">
        <f aca="true" t="shared" si="11" ref="N71:N76">L71-M71</f>
        <v>0</v>
      </c>
      <c r="O71" s="777">
        <f aca="true" t="shared" si="12" ref="O71:O76">$F71*N71</f>
        <v>0</v>
      </c>
      <c r="P71" s="777">
        <f aca="true" t="shared" si="13" ref="P71:P76">O71/1000000</f>
        <v>0</v>
      </c>
      <c r="Q71" s="725"/>
    </row>
    <row r="72" spans="1:17" s="716" customFormat="1" ht="15.75" customHeight="1">
      <c r="A72" s="476">
        <v>5</v>
      </c>
      <c r="B72" s="477" t="s">
        <v>131</v>
      </c>
      <c r="C72" s="482">
        <v>4864993</v>
      </c>
      <c r="D72" s="46" t="s">
        <v>12</v>
      </c>
      <c r="E72" s="47" t="s">
        <v>354</v>
      </c>
      <c r="F72" s="491">
        <v>-1000</v>
      </c>
      <c r="G72" s="441">
        <v>880550</v>
      </c>
      <c r="H72" s="348">
        <v>881729</v>
      </c>
      <c r="I72" s="777">
        <f t="shared" si="8"/>
        <v>-1179</v>
      </c>
      <c r="J72" s="777">
        <f t="shared" si="9"/>
        <v>1179000</v>
      </c>
      <c r="K72" s="777">
        <f t="shared" si="10"/>
        <v>1.179</v>
      </c>
      <c r="L72" s="441">
        <v>988831</v>
      </c>
      <c r="M72" s="348">
        <v>988831</v>
      </c>
      <c r="N72" s="777">
        <f t="shared" si="11"/>
        <v>0</v>
      </c>
      <c r="O72" s="777">
        <f t="shared" si="12"/>
        <v>0</v>
      </c>
      <c r="P72" s="777">
        <f t="shared" si="13"/>
        <v>0</v>
      </c>
      <c r="Q72" s="725"/>
    </row>
    <row r="73" spans="1:17" s="716" customFormat="1" ht="15.75" customHeight="1">
      <c r="A73" s="476">
        <v>6</v>
      </c>
      <c r="B73" s="477" t="s">
        <v>132</v>
      </c>
      <c r="C73" s="482">
        <v>4864914</v>
      </c>
      <c r="D73" s="46" t="s">
        <v>12</v>
      </c>
      <c r="E73" s="47" t="s">
        <v>354</v>
      </c>
      <c r="F73" s="491">
        <v>-1000</v>
      </c>
      <c r="G73" s="441">
        <v>5686</v>
      </c>
      <c r="H73" s="348">
        <v>5333</v>
      </c>
      <c r="I73" s="777">
        <f t="shared" si="8"/>
        <v>353</v>
      </c>
      <c r="J73" s="777">
        <f t="shared" si="9"/>
        <v>-353000</v>
      </c>
      <c r="K73" s="777">
        <f t="shared" si="10"/>
        <v>-0.353</v>
      </c>
      <c r="L73" s="441">
        <v>984442</v>
      </c>
      <c r="M73" s="348">
        <v>984442</v>
      </c>
      <c r="N73" s="777">
        <f t="shared" si="11"/>
        <v>0</v>
      </c>
      <c r="O73" s="777">
        <f t="shared" si="12"/>
        <v>0</v>
      </c>
      <c r="P73" s="777">
        <f t="shared" si="13"/>
        <v>0</v>
      </c>
      <c r="Q73" s="725"/>
    </row>
    <row r="74" spans="1:17" s="716" customFormat="1" ht="15.75" customHeight="1">
      <c r="A74" s="476">
        <v>7</v>
      </c>
      <c r="B74" s="477" t="s">
        <v>133</v>
      </c>
      <c r="C74" s="482">
        <v>4865167</v>
      </c>
      <c r="D74" s="46" t="s">
        <v>12</v>
      </c>
      <c r="E74" s="47" t="s">
        <v>354</v>
      </c>
      <c r="F74" s="491">
        <v>-1000</v>
      </c>
      <c r="G74" s="441">
        <v>1655</v>
      </c>
      <c r="H74" s="348">
        <v>1655</v>
      </c>
      <c r="I74" s="777">
        <f t="shared" si="8"/>
        <v>0</v>
      </c>
      <c r="J74" s="777">
        <f t="shared" si="9"/>
        <v>0</v>
      </c>
      <c r="K74" s="777">
        <f t="shared" si="10"/>
        <v>0</v>
      </c>
      <c r="L74" s="441">
        <v>980809</v>
      </c>
      <c r="M74" s="348">
        <v>980809</v>
      </c>
      <c r="N74" s="777">
        <f t="shared" si="11"/>
        <v>0</v>
      </c>
      <c r="O74" s="777">
        <f t="shared" si="12"/>
        <v>0</v>
      </c>
      <c r="P74" s="777">
        <f t="shared" si="13"/>
        <v>0</v>
      </c>
      <c r="Q74" s="725"/>
    </row>
    <row r="75" spans="1:17" s="797" customFormat="1" ht="15">
      <c r="A75" s="792">
        <v>8</v>
      </c>
      <c r="B75" s="793" t="s">
        <v>134</v>
      </c>
      <c r="C75" s="794">
        <v>4864893</v>
      </c>
      <c r="D75" s="75" t="s">
        <v>12</v>
      </c>
      <c r="E75" s="76" t="s">
        <v>354</v>
      </c>
      <c r="F75" s="795">
        <v>-2000</v>
      </c>
      <c r="G75" s="441">
        <v>277</v>
      </c>
      <c r="H75" s="348">
        <v>121</v>
      </c>
      <c r="I75" s="777">
        <f>G75-H75</f>
        <v>156</v>
      </c>
      <c r="J75" s="777">
        <f t="shared" si="9"/>
        <v>-312000</v>
      </c>
      <c r="K75" s="777">
        <f t="shared" si="10"/>
        <v>-0.312</v>
      </c>
      <c r="L75" s="441">
        <v>976544</v>
      </c>
      <c r="M75" s="348">
        <v>976602</v>
      </c>
      <c r="N75" s="777">
        <f>L75-M75</f>
        <v>-58</v>
      </c>
      <c r="O75" s="777">
        <f t="shared" si="12"/>
        <v>116000</v>
      </c>
      <c r="P75" s="777">
        <f t="shared" si="13"/>
        <v>0.116</v>
      </c>
      <c r="Q75" s="796"/>
    </row>
    <row r="76" spans="1:17" s="716" customFormat="1" ht="15.75" customHeight="1">
      <c r="A76" s="476">
        <v>9</v>
      </c>
      <c r="B76" s="477" t="s">
        <v>135</v>
      </c>
      <c r="C76" s="482">
        <v>4864918</v>
      </c>
      <c r="D76" s="46" t="s">
        <v>12</v>
      </c>
      <c r="E76" s="47" t="s">
        <v>354</v>
      </c>
      <c r="F76" s="491">
        <v>-1000</v>
      </c>
      <c r="G76" s="441">
        <v>998857</v>
      </c>
      <c r="H76" s="348">
        <v>998959</v>
      </c>
      <c r="I76" s="777">
        <f t="shared" si="8"/>
        <v>-102</v>
      </c>
      <c r="J76" s="777">
        <f t="shared" si="9"/>
        <v>102000</v>
      </c>
      <c r="K76" s="777">
        <f t="shared" si="10"/>
        <v>0.102</v>
      </c>
      <c r="L76" s="441">
        <v>945068</v>
      </c>
      <c r="M76" s="348">
        <v>945230</v>
      </c>
      <c r="N76" s="777">
        <f t="shared" si="11"/>
        <v>-162</v>
      </c>
      <c r="O76" s="777">
        <f t="shared" si="12"/>
        <v>162000</v>
      </c>
      <c r="P76" s="777">
        <f t="shared" si="13"/>
        <v>0.162</v>
      </c>
      <c r="Q76" s="776"/>
    </row>
    <row r="77" spans="1:17" ht="15.75" customHeight="1">
      <c r="A77" s="476"/>
      <c r="B77" s="479" t="s">
        <v>136</v>
      </c>
      <c r="C77" s="482"/>
      <c r="D77" s="46"/>
      <c r="E77" s="46"/>
      <c r="F77" s="491"/>
      <c r="G77" s="438"/>
      <c r="H77" s="439"/>
      <c r="I77" s="513"/>
      <c r="J77" s="513"/>
      <c r="K77" s="513"/>
      <c r="L77" s="438"/>
      <c r="M77" s="513"/>
      <c r="N77" s="513"/>
      <c r="O77" s="513"/>
      <c r="P77" s="513"/>
      <c r="Q77" s="180"/>
    </row>
    <row r="78" spans="1:17" s="716" customFormat="1" ht="15.75" customHeight="1">
      <c r="A78" s="476">
        <v>10</v>
      </c>
      <c r="B78" s="477" t="s">
        <v>137</v>
      </c>
      <c r="C78" s="482">
        <v>5100229</v>
      </c>
      <c r="D78" s="46" t="s">
        <v>12</v>
      </c>
      <c r="E78" s="47" t="s">
        <v>354</v>
      </c>
      <c r="F78" s="491">
        <v>-1000</v>
      </c>
      <c r="G78" s="441">
        <v>987254</v>
      </c>
      <c r="H78" s="442">
        <v>988331</v>
      </c>
      <c r="I78" s="777">
        <f>G78-H78</f>
        <v>-1077</v>
      </c>
      <c r="J78" s="777">
        <f>$F78*I78</f>
        <v>1077000</v>
      </c>
      <c r="K78" s="777">
        <f>J78/1000000</f>
        <v>1.077</v>
      </c>
      <c r="L78" s="441">
        <v>991583</v>
      </c>
      <c r="M78" s="442">
        <v>991604</v>
      </c>
      <c r="N78" s="777">
        <f>L78-M78</f>
        <v>-21</v>
      </c>
      <c r="O78" s="777">
        <f>$F78*N78</f>
        <v>21000</v>
      </c>
      <c r="P78" s="777">
        <f>O78/1000000</f>
        <v>0.021</v>
      </c>
      <c r="Q78" s="725"/>
    </row>
    <row r="79" spans="1:17" s="716" customFormat="1" ht="15.75" customHeight="1">
      <c r="A79" s="476">
        <v>11</v>
      </c>
      <c r="B79" s="477" t="s">
        <v>138</v>
      </c>
      <c r="C79" s="482">
        <v>4864917</v>
      </c>
      <c r="D79" s="46" t="s">
        <v>12</v>
      </c>
      <c r="E79" s="47" t="s">
        <v>354</v>
      </c>
      <c r="F79" s="491">
        <v>-1000</v>
      </c>
      <c r="G79" s="441">
        <v>957801</v>
      </c>
      <c r="H79" s="442">
        <v>957622</v>
      </c>
      <c r="I79" s="777">
        <f>G79-H79</f>
        <v>179</v>
      </c>
      <c r="J79" s="777">
        <f>$F79*I79</f>
        <v>-179000</v>
      </c>
      <c r="K79" s="777">
        <f>J79/1000000</f>
        <v>-0.179</v>
      </c>
      <c r="L79" s="441">
        <v>863142</v>
      </c>
      <c r="M79" s="442">
        <v>863161</v>
      </c>
      <c r="N79" s="777">
        <f>L79-M79</f>
        <v>-19</v>
      </c>
      <c r="O79" s="777">
        <f>$F79*N79</f>
        <v>19000</v>
      </c>
      <c r="P79" s="777">
        <f>O79/1000000</f>
        <v>0.019</v>
      </c>
      <c r="Q79" s="725"/>
    </row>
    <row r="80" spans="1:17" ht="15.75" customHeight="1">
      <c r="A80" s="476"/>
      <c r="B80" s="478" t="s">
        <v>139</v>
      </c>
      <c r="C80" s="482"/>
      <c r="D80" s="50"/>
      <c r="E80" s="50"/>
      <c r="F80" s="491"/>
      <c r="G80" s="438"/>
      <c r="H80" s="439"/>
      <c r="I80" s="513"/>
      <c r="J80" s="513"/>
      <c r="K80" s="513"/>
      <c r="L80" s="438"/>
      <c r="M80" s="513"/>
      <c r="N80" s="513"/>
      <c r="O80" s="513"/>
      <c r="P80" s="513"/>
      <c r="Q80" s="180"/>
    </row>
    <row r="81" spans="1:17" s="716" customFormat="1" ht="19.5" customHeight="1">
      <c r="A81" s="476">
        <v>12</v>
      </c>
      <c r="B81" s="477" t="s">
        <v>140</v>
      </c>
      <c r="C81" s="482">
        <v>4865053</v>
      </c>
      <c r="D81" s="46" t="s">
        <v>12</v>
      </c>
      <c r="E81" s="47" t="s">
        <v>354</v>
      </c>
      <c r="F81" s="491">
        <v>-1000</v>
      </c>
      <c r="G81" s="441">
        <v>19497</v>
      </c>
      <c r="H81" s="348">
        <v>18890</v>
      </c>
      <c r="I81" s="777">
        <f>G81-H81</f>
        <v>607</v>
      </c>
      <c r="J81" s="777">
        <f>$F81*I81</f>
        <v>-607000</v>
      </c>
      <c r="K81" s="777">
        <f>J81/1000000</f>
        <v>-0.607</v>
      </c>
      <c r="L81" s="441">
        <v>34929</v>
      </c>
      <c r="M81" s="348">
        <v>34929</v>
      </c>
      <c r="N81" s="777">
        <f>L81-M81</f>
        <v>0</v>
      </c>
      <c r="O81" s="777">
        <f>$F81*N81</f>
        <v>0</v>
      </c>
      <c r="P81" s="777">
        <f>O81/1000000</f>
        <v>0</v>
      </c>
      <c r="Q81" s="752"/>
    </row>
    <row r="82" spans="1:17" s="716" customFormat="1" ht="19.5" customHeight="1">
      <c r="A82" s="476">
        <v>13</v>
      </c>
      <c r="B82" s="477" t="s">
        <v>141</v>
      </c>
      <c r="C82" s="482">
        <v>4864986</v>
      </c>
      <c r="D82" s="46" t="s">
        <v>12</v>
      </c>
      <c r="E82" s="47" t="s">
        <v>354</v>
      </c>
      <c r="F82" s="491">
        <v>-1000</v>
      </c>
      <c r="G82" s="441">
        <v>23295</v>
      </c>
      <c r="H82" s="348">
        <v>22566</v>
      </c>
      <c r="I82" s="442">
        <f>G82-H82</f>
        <v>729</v>
      </c>
      <c r="J82" s="442">
        <f>$F82*I82</f>
        <v>-729000</v>
      </c>
      <c r="K82" s="442">
        <f>J82/1000000</f>
        <v>-0.729</v>
      </c>
      <c r="L82" s="441">
        <v>44999</v>
      </c>
      <c r="M82" s="348">
        <v>44981</v>
      </c>
      <c r="N82" s="442">
        <f>L82-M82</f>
        <v>18</v>
      </c>
      <c r="O82" s="442">
        <f>$F82*N82</f>
        <v>-18000</v>
      </c>
      <c r="P82" s="442">
        <f>O82/1000000</f>
        <v>-0.018</v>
      </c>
      <c r="Q82" s="752"/>
    </row>
    <row r="83" spans="1:17" s="716" customFormat="1" ht="19.5" customHeight="1">
      <c r="A83" s="476">
        <v>14</v>
      </c>
      <c r="B83" s="477" t="s">
        <v>426</v>
      </c>
      <c r="C83" s="482">
        <v>5128450</v>
      </c>
      <c r="D83" s="46" t="s">
        <v>12</v>
      </c>
      <c r="E83" s="47" t="s">
        <v>354</v>
      </c>
      <c r="F83" s="491">
        <v>-1000</v>
      </c>
      <c r="G83" s="441">
        <v>0</v>
      </c>
      <c r="H83" s="442">
        <v>0</v>
      </c>
      <c r="I83" s="442">
        <f>G83-H83</f>
        <v>0</v>
      </c>
      <c r="J83" s="442">
        <f>$F83*I83</f>
        <v>0</v>
      </c>
      <c r="K83" s="442">
        <f>J83/1000000</f>
        <v>0</v>
      </c>
      <c r="L83" s="441">
        <v>0</v>
      </c>
      <c r="M83" s="442">
        <v>0</v>
      </c>
      <c r="N83" s="442">
        <f>L83-M83</f>
        <v>0</v>
      </c>
      <c r="O83" s="442">
        <f>$F83*N83</f>
        <v>0</v>
      </c>
      <c r="P83" s="442">
        <f>O83/1000000</f>
        <v>0</v>
      </c>
      <c r="Q83" s="752" t="s">
        <v>427</v>
      </c>
    </row>
    <row r="84" spans="1:17" ht="14.25" customHeight="1">
      <c r="A84" s="476"/>
      <c r="B84" s="479" t="s">
        <v>146</v>
      </c>
      <c r="C84" s="482"/>
      <c r="D84" s="46"/>
      <c r="E84" s="46"/>
      <c r="F84" s="491"/>
      <c r="G84" s="514"/>
      <c r="H84" s="439"/>
      <c r="I84" s="439"/>
      <c r="J84" s="439"/>
      <c r="K84" s="439"/>
      <c r="L84" s="514"/>
      <c r="M84" s="439"/>
      <c r="N84" s="439"/>
      <c r="O84" s="439"/>
      <c r="P84" s="439"/>
      <c r="Q84" s="180"/>
    </row>
    <row r="85" spans="1:17" ht="15.75" thickBot="1">
      <c r="A85" s="480">
        <v>15</v>
      </c>
      <c r="B85" s="481" t="s">
        <v>147</v>
      </c>
      <c r="C85" s="483">
        <v>4865087</v>
      </c>
      <c r="D85" s="109" t="s">
        <v>12</v>
      </c>
      <c r="E85" s="53" t="s">
        <v>354</v>
      </c>
      <c r="F85" s="483">
        <v>100</v>
      </c>
      <c r="G85" s="723">
        <v>0</v>
      </c>
      <c r="H85" s="724">
        <v>0</v>
      </c>
      <c r="I85" s="724">
        <f>G85-H85</f>
        <v>0</v>
      </c>
      <c r="J85" s="724">
        <f>$F85*I85</f>
        <v>0</v>
      </c>
      <c r="K85" s="724">
        <f>J85/1000000</f>
        <v>0</v>
      </c>
      <c r="L85" s="723">
        <v>0</v>
      </c>
      <c r="M85" s="724">
        <v>0</v>
      </c>
      <c r="N85" s="724">
        <f>L85-M85</f>
        <v>0</v>
      </c>
      <c r="O85" s="724">
        <f>$F85*N85</f>
        <v>0</v>
      </c>
      <c r="P85" s="724">
        <f>O85/1000000</f>
        <v>0</v>
      </c>
      <c r="Q85" s="721"/>
    </row>
    <row r="86" spans="2:16" ht="18.75" thickTop="1">
      <c r="B86" s="376" t="s">
        <v>255</v>
      </c>
      <c r="F86" s="240"/>
      <c r="I86" s="18"/>
      <c r="J86" s="18"/>
      <c r="K86" s="473">
        <f>SUM(K66:K84)</f>
        <v>0.63</v>
      </c>
      <c r="L86" s="19"/>
      <c r="N86" s="18"/>
      <c r="O86" s="18"/>
      <c r="P86" s="473">
        <f>SUM(P66:P84)</f>
        <v>0.41200000000000003</v>
      </c>
    </row>
    <row r="87" spans="2:16" ht="18">
      <c r="B87" s="376"/>
      <c r="F87" s="240"/>
      <c r="I87" s="18"/>
      <c r="J87" s="18"/>
      <c r="K87" s="21"/>
      <c r="L87" s="19"/>
      <c r="N87" s="18"/>
      <c r="O87" s="18"/>
      <c r="P87" s="378"/>
    </row>
    <row r="88" spans="2:16" ht="18">
      <c r="B88" s="376" t="s">
        <v>149</v>
      </c>
      <c r="F88" s="240"/>
      <c r="I88" s="18"/>
      <c r="J88" s="18"/>
      <c r="K88" s="473">
        <f>SUM(K86:K87)</f>
        <v>0.63</v>
      </c>
      <c r="L88" s="19"/>
      <c r="N88" s="18"/>
      <c r="O88" s="18"/>
      <c r="P88" s="473">
        <f>SUM(P86:P87)</f>
        <v>0.41200000000000003</v>
      </c>
    </row>
    <row r="89" spans="6:16" ht="15">
      <c r="F89" s="240"/>
      <c r="I89" s="18"/>
      <c r="J89" s="18"/>
      <c r="K89" s="21"/>
      <c r="L89" s="19"/>
      <c r="N89" s="18"/>
      <c r="O89" s="18"/>
      <c r="P89" s="21"/>
    </row>
    <row r="90" spans="6:16" ht="15">
      <c r="F90" s="240"/>
      <c r="I90" s="18"/>
      <c r="J90" s="18"/>
      <c r="K90" s="21"/>
      <c r="L90" s="19"/>
      <c r="N90" s="18"/>
      <c r="O90" s="18"/>
      <c r="P90" s="21"/>
    </row>
    <row r="91" spans="6:18" ht="15">
      <c r="F91" s="240"/>
      <c r="I91" s="18"/>
      <c r="J91" s="18"/>
      <c r="K91" s="21"/>
      <c r="L91" s="19"/>
      <c r="N91" s="18"/>
      <c r="O91" s="18"/>
      <c r="P91" s="21"/>
      <c r="Q91" s="307" t="str">
        <f>NDPL!Q1</f>
        <v>FEBRUARY-2015</v>
      </c>
      <c r="R91" s="307"/>
    </row>
    <row r="92" spans="1:16" ht="18.75" thickBot="1">
      <c r="A92" s="395" t="s">
        <v>254</v>
      </c>
      <c r="F92" s="240"/>
      <c r="G92" s="7"/>
      <c r="H92" s="7"/>
      <c r="I92" s="56" t="s">
        <v>7</v>
      </c>
      <c r="J92" s="19"/>
      <c r="K92" s="19"/>
      <c r="L92" s="19"/>
      <c r="M92" s="19"/>
      <c r="N92" s="56" t="s">
        <v>407</v>
      </c>
      <c r="O92" s="19"/>
      <c r="P92" s="19"/>
    </row>
    <row r="93" spans="1:17" ht="48" customHeight="1" thickBot="1" thickTop="1">
      <c r="A93" s="41" t="s">
        <v>8</v>
      </c>
      <c r="B93" s="38" t="s">
        <v>9</v>
      </c>
      <c r="C93" s="39" t="s">
        <v>1</v>
      </c>
      <c r="D93" s="39" t="s">
        <v>2</v>
      </c>
      <c r="E93" s="39" t="s">
        <v>3</v>
      </c>
      <c r="F93" s="39" t="s">
        <v>10</v>
      </c>
      <c r="G93" s="41" t="str">
        <f>NDPL!G5</f>
        <v>FINAL READING 01/03/2015</v>
      </c>
      <c r="H93" s="39" t="str">
        <f>NDPL!H5</f>
        <v>INTIAL READING 01/02/2015</v>
      </c>
      <c r="I93" s="39" t="s">
        <v>4</v>
      </c>
      <c r="J93" s="39" t="s">
        <v>5</v>
      </c>
      <c r="K93" s="39" t="s">
        <v>6</v>
      </c>
      <c r="L93" s="41" t="str">
        <f>NDPL!G5</f>
        <v>FINAL READING 01/03/2015</v>
      </c>
      <c r="M93" s="39" t="str">
        <f>NDPL!H5</f>
        <v>INTIAL READING 01/02/2015</v>
      </c>
      <c r="N93" s="39" t="s">
        <v>4</v>
      </c>
      <c r="O93" s="39" t="s">
        <v>5</v>
      </c>
      <c r="P93" s="39" t="s">
        <v>6</v>
      </c>
      <c r="Q93" s="40" t="s">
        <v>317</v>
      </c>
    </row>
    <row r="94" spans="1:16" ht="17.25" thickBot="1" thickTop="1">
      <c r="A94" s="6"/>
      <c r="B94" s="49"/>
      <c r="C94" s="4"/>
      <c r="D94" s="4"/>
      <c r="E94" s="4"/>
      <c r="F94" s="426"/>
      <c r="G94" s="4"/>
      <c r="H94" s="4"/>
      <c r="I94" s="4"/>
      <c r="J94" s="4"/>
      <c r="K94" s="4"/>
      <c r="L94" s="20"/>
      <c r="M94" s="4"/>
      <c r="N94" s="4"/>
      <c r="O94" s="4"/>
      <c r="P94" s="4"/>
    </row>
    <row r="95" spans="1:17" ht="15.75" customHeight="1" thickTop="1">
      <c r="A95" s="474"/>
      <c r="B95" s="485" t="s">
        <v>34</v>
      </c>
      <c r="C95" s="486"/>
      <c r="D95" s="101"/>
      <c r="E95" s="110"/>
      <c r="F95" s="427"/>
      <c r="G95" s="37"/>
      <c r="H95" s="25"/>
      <c r="I95" s="26"/>
      <c r="J95" s="26"/>
      <c r="K95" s="26"/>
      <c r="L95" s="24"/>
      <c r="M95" s="25"/>
      <c r="N95" s="26"/>
      <c r="O95" s="26"/>
      <c r="P95" s="26"/>
      <c r="Q95" s="179"/>
    </row>
    <row r="96" spans="1:17" ht="15.75" customHeight="1">
      <c r="A96" s="476">
        <v>1</v>
      </c>
      <c r="B96" s="477" t="s">
        <v>35</v>
      </c>
      <c r="C96" s="482">
        <v>4864902</v>
      </c>
      <c r="D96" s="741" t="s">
        <v>12</v>
      </c>
      <c r="E96" s="742" t="s">
        <v>354</v>
      </c>
      <c r="F96" s="491">
        <v>-400</v>
      </c>
      <c r="G96" s="347">
        <v>4058</v>
      </c>
      <c r="H96" s="348">
        <v>3901</v>
      </c>
      <c r="I96" s="348">
        <f>G96-H96</f>
        <v>157</v>
      </c>
      <c r="J96" s="348">
        <f aca="true" t="shared" si="14" ref="J96:J107">$F96*I96</f>
        <v>-62800</v>
      </c>
      <c r="K96" s="348">
        <f aca="true" t="shared" si="15" ref="K96:K107">J96/1000000</f>
        <v>-0.0628</v>
      </c>
      <c r="L96" s="347">
        <v>999653</v>
      </c>
      <c r="M96" s="348">
        <v>999653</v>
      </c>
      <c r="N96" s="348">
        <f>L96-M96</f>
        <v>0</v>
      </c>
      <c r="O96" s="348">
        <f aca="true" t="shared" si="16" ref="O96:O107">$F96*N96</f>
        <v>0</v>
      </c>
      <c r="P96" s="348">
        <f aca="true" t="shared" si="17" ref="P96:P107">O96/1000000</f>
        <v>0</v>
      </c>
      <c r="Q96" s="740"/>
    </row>
    <row r="97" spans="1:17" ht="15.75" customHeight="1">
      <c r="A97" s="476">
        <v>2</v>
      </c>
      <c r="B97" s="477" t="s">
        <v>36</v>
      </c>
      <c r="C97" s="482">
        <v>5128405</v>
      </c>
      <c r="D97" s="46" t="s">
        <v>12</v>
      </c>
      <c r="E97" s="47" t="s">
        <v>354</v>
      </c>
      <c r="F97" s="491">
        <v>-500</v>
      </c>
      <c r="G97" s="438">
        <v>3692</v>
      </c>
      <c r="H97" s="439">
        <v>3601</v>
      </c>
      <c r="I97" s="348">
        <f aca="true" t="shared" si="18" ref="I97:I102">G97-H97</f>
        <v>91</v>
      </c>
      <c r="J97" s="348">
        <f t="shared" si="14"/>
        <v>-45500</v>
      </c>
      <c r="K97" s="348">
        <f t="shared" si="15"/>
        <v>-0.0455</v>
      </c>
      <c r="L97" s="438">
        <v>4173</v>
      </c>
      <c r="M97" s="439">
        <v>4170</v>
      </c>
      <c r="N97" s="439">
        <f aca="true" t="shared" si="19" ref="N97:N102">L97-M97</f>
        <v>3</v>
      </c>
      <c r="O97" s="439">
        <f t="shared" si="16"/>
        <v>-1500</v>
      </c>
      <c r="P97" s="439">
        <f t="shared" si="17"/>
        <v>-0.0015</v>
      </c>
      <c r="Q97" s="180"/>
    </row>
    <row r="98" spans="1:17" ht="15.75" customHeight="1">
      <c r="A98" s="476"/>
      <c r="B98" s="479" t="s">
        <v>385</v>
      </c>
      <c r="C98" s="482"/>
      <c r="D98" s="46"/>
      <c r="E98" s="47"/>
      <c r="F98" s="491"/>
      <c r="G98" s="515"/>
      <c r="H98" s="510"/>
      <c r="I98" s="510"/>
      <c r="J98" s="510"/>
      <c r="K98" s="510"/>
      <c r="L98" s="438"/>
      <c r="M98" s="439"/>
      <c r="N98" s="439"/>
      <c r="O98" s="439"/>
      <c r="P98" s="439"/>
      <c r="Q98" s="180"/>
    </row>
    <row r="99" spans="1:17" ht="15">
      <c r="A99" s="476">
        <v>3</v>
      </c>
      <c r="B99" s="422" t="s">
        <v>113</v>
      </c>
      <c r="C99" s="482">
        <v>4865136</v>
      </c>
      <c r="D99" s="50" t="s">
        <v>12</v>
      </c>
      <c r="E99" s="47" t="s">
        <v>354</v>
      </c>
      <c r="F99" s="491">
        <v>-200</v>
      </c>
      <c r="G99" s="438">
        <v>48963</v>
      </c>
      <c r="H99" s="439">
        <v>48099</v>
      </c>
      <c r="I99" s="510">
        <f>G99-H99</f>
        <v>864</v>
      </c>
      <c r="J99" s="510">
        <f t="shared" si="14"/>
        <v>-172800</v>
      </c>
      <c r="K99" s="510">
        <f t="shared" si="15"/>
        <v>-0.1728</v>
      </c>
      <c r="L99" s="438">
        <v>77816</v>
      </c>
      <c r="M99" s="439">
        <v>77804</v>
      </c>
      <c r="N99" s="439">
        <f>L99-M99</f>
        <v>12</v>
      </c>
      <c r="O99" s="439">
        <f t="shared" si="16"/>
        <v>-2400</v>
      </c>
      <c r="P99" s="442">
        <f t="shared" si="17"/>
        <v>-0.0024</v>
      </c>
      <c r="Q99" s="570"/>
    </row>
    <row r="100" spans="1:17" ht="15.75" customHeight="1">
      <c r="A100" s="476">
        <v>4</v>
      </c>
      <c r="B100" s="477" t="s">
        <v>114</v>
      </c>
      <c r="C100" s="482">
        <v>4865137</v>
      </c>
      <c r="D100" s="46" t="s">
        <v>12</v>
      </c>
      <c r="E100" s="47" t="s">
        <v>354</v>
      </c>
      <c r="F100" s="491">
        <v>-100</v>
      </c>
      <c r="G100" s="438">
        <v>72194</v>
      </c>
      <c r="H100" s="439">
        <v>72514</v>
      </c>
      <c r="I100" s="510">
        <f t="shared" si="18"/>
        <v>-320</v>
      </c>
      <c r="J100" s="510">
        <f t="shared" si="14"/>
        <v>32000</v>
      </c>
      <c r="K100" s="510">
        <f t="shared" si="15"/>
        <v>0.032</v>
      </c>
      <c r="L100" s="438">
        <v>139373</v>
      </c>
      <c r="M100" s="439">
        <v>139376</v>
      </c>
      <c r="N100" s="439">
        <f t="shared" si="19"/>
        <v>-3</v>
      </c>
      <c r="O100" s="439">
        <f t="shared" si="16"/>
        <v>300</v>
      </c>
      <c r="P100" s="439">
        <f t="shared" si="17"/>
        <v>0.0003</v>
      </c>
      <c r="Q100" s="180"/>
    </row>
    <row r="101" spans="1:17" ht="15">
      <c r="A101" s="476">
        <v>5</v>
      </c>
      <c r="B101" s="477" t="s">
        <v>115</v>
      </c>
      <c r="C101" s="482">
        <v>4865138</v>
      </c>
      <c r="D101" s="46" t="s">
        <v>12</v>
      </c>
      <c r="E101" s="47" t="s">
        <v>354</v>
      </c>
      <c r="F101" s="491">
        <v>-200</v>
      </c>
      <c r="G101" s="441">
        <v>979178</v>
      </c>
      <c r="H101" s="442">
        <v>979458</v>
      </c>
      <c r="I101" s="348">
        <f>G101-H101</f>
        <v>-280</v>
      </c>
      <c r="J101" s="348">
        <f t="shared" si="14"/>
        <v>56000</v>
      </c>
      <c r="K101" s="348">
        <f t="shared" si="15"/>
        <v>0.056</v>
      </c>
      <c r="L101" s="441">
        <v>999149</v>
      </c>
      <c r="M101" s="442">
        <v>999145</v>
      </c>
      <c r="N101" s="442">
        <f>L101-M101</f>
        <v>4</v>
      </c>
      <c r="O101" s="442">
        <f t="shared" si="16"/>
        <v>-800</v>
      </c>
      <c r="P101" s="442">
        <f t="shared" si="17"/>
        <v>-0.0008</v>
      </c>
      <c r="Q101" s="689"/>
    </row>
    <row r="102" spans="1:17" ht="15">
      <c r="A102" s="476">
        <v>6</v>
      </c>
      <c r="B102" s="477" t="s">
        <v>116</v>
      </c>
      <c r="C102" s="482">
        <v>4865139</v>
      </c>
      <c r="D102" s="46" t="s">
        <v>12</v>
      </c>
      <c r="E102" s="47" t="s">
        <v>354</v>
      </c>
      <c r="F102" s="491">
        <v>-200</v>
      </c>
      <c r="G102" s="438">
        <v>78124</v>
      </c>
      <c r="H102" s="439">
        <v>77286</v>
      </c>
      <c r="I102" s="510">
        <f t="shared" si="18"/>
        <v>838</v>
      </c>
      <c r="J102" s="510">
        <f t="shared" si="14"/>
        <v>-167600</v>
      </c>
      <c r="K102" s="510">
        <f t="shared" si="15"/>
        <v>-0.1676</v>
      </c>
      <c r="L102" s="438">
        <v>95407</v>
      </c>
      <c r="M102" s="439">
        <v>95395</v>
      </c>
      <c r="N102" s="439">
        <f t="shared" si="19"/>
        <v>12</v>
      </c>
      <c r="O102" s="439">
        <f t="shared" si="16"/>
        <v>-2400</v>
      </c>
      <c r="P102" s="439">
        <f t="shared" si="17"/>
        <v>-0.0024</v>
      </c>
      <c r="Q102" s="682"/>
    </row>
    <row r="103" spans="1:17" ht="15">
      <c r="A103" s="476">
        <v>7</v>
      </c>
      <c r="B103" s="477" t="s">
        <v>117</v>
      </c>
      <c r="C103" s="482">
        <v>4865050</v>
      </c>
      <c r="D103" s="46" t="s">
        <v>12</v>
      </c>
      <c r="E103" s="47" t="s">
        <v>354</v>
      </c>
      <c r="F103" s="491">
        <v>-800</v>
      </c>
      <c r="G103" s="441">
        <v>10813</v>
      </c>
      <c r="H103" s="442">
        <v>10484</v>
      </c>
      <c r="I103" s="348">
        <f>G103-H103</f>
        <v>329</v>
      </c>
      <c r="J103" s="348">
        <f t="shared" si="14"/>
        <v>-263200</v>
      </c>
      <c r="K103" s="348">
        <f t="shared" si="15"/>
        <v>-0.2632</v>
      </c>
      <c r="L103" s="441">
        <v>4117</v>
      </c>
      <c r="M103" s="442">
        <v>4116</v>
      </c>
      <c r="N103" s="442">
        <f>L103-M103</f>
        <v>1</v>
      </c>
      <c r="O103" s="442">
        <f t="shared" si="16"/>
        <v>-800</v>
      </c>
      <c r="P103" s="442">
        <f t="shared" si="17"/>
        <v>-0.0008</v>
      </c>
      <c r="Q103" s="602"/>
    </row>
    <row r="104" spans="1:17" s="716" customFormat="1" ht="15.75" customHeight="1">
      <c r="A104" s="476">
        <v>8</v>
      </c>
      <c r="B104" s="477" t="s">
        <v>381</v>
      </c>
      <c r="C104" s="482">
        <v>4864949</v>
      </c>
      <c r="D104" s="46" t="s">
        <v>12</v>
      </c>
      <c r="E104" s="47" t="s">
        <v>354</v>
      </c>
      <c r="F104" s="491">
        <v>-2000</v>
      </c>
      <c r="G104" s="441">
        <v>13701</v>
      </c>
      <c r="H104" s="442">
        <v>13672</v>
      </c>
      <c r="I104" s="348">
        <f>G104-H104</f>
        <v>29</v>
      </c>
      <c r="J104" s="348">
        <f t="shared" si="14"/>
        <v>-58000</v>
      </c>
      <c r="K104" s="348">
        <f t="shared" si="15"/>
        <v>-0.058</v>
      </c>
      <c r="L104" s="441">
        <v>2256</v>
      </c>
      <c r="M104" s="442">
        <v>2256</v>
      </c>
      <c r="N104" s="442">
        <f>L104-M104</f>
        <v>0</v>
      </c>
      <c r="O104" s="442">
        <f t="shared" si="16"/>
        <v>0</v>
      </c>
      <c r="P104" s="442">
        <f t="shared" si="17"/>
        <v>0</v>
      </c>
      <c r="Q104" s="778"/>
    </row>
    <row r="105" spans="1:17" ht="15.75" customHeight="1">
      <c r="A105" s="476">
        <v>9</v>
      </c>
      <c r="B105" s="477" t="s">
        <v>404</v>
      </c>
      <c r="C105" s="482">
        <v>5128434</v>
      </c>
      <c r="D105" s="46" t="s">
        <v>12</v>
      </c>
      <c r="E105" s="47" t="s">
        <v>354</v>
      </c>
      <c r="F105" s="491">
        <v>-800</v>
      </c>
      <c r="G105" s="438">
        <v>981483</v>
      </c>
      <c r="H105" s="439">
        <v>981880</v>
      </c>
      <c r="I105" s="510">
        <f>G105-H105</f>
        <v>-397</v>
      </c>
      <c r="J105" s="510">
        <f t="shared" si="14"/>
        <v>317600</v>
      </c>
      <c r="K105" s="510">
        <f t="shared" si="15"/>
        <v>0.3176</v>
      </c>
      <c r="L105" s="438">
        <v>990793</v>
      </c>
      <c r="M105" s="439">
        <v>990795</v>
      </c>
      <c r="N105" s="439">
        <f>L105-M105</f>
        <v>-2</v>
      </c>
      <c r="O105" s="439">
        <f t="shared" si="16"/>
        <v>1600</v>
      </c>
      <c r="P105" s="439">
        <f t="shared" si="17"/>
        <v>0.0016</v>
      </c>
      <c r="Q105" s="180"/>
    </row>
    <row r="106" spans="1:17" ht="15.75" customHeight="1">
      <c r="A106" s="476">
        <v>10</v>
      </c>
      <c r="B106" s="477" t="s">
        <v>403</v>
      </c>
      <c r="C106" s="482">
        <v>5128430</v>
      </c>
      <c r="D106" s="46" t="s">
        <v>12</v>
      </c>
      <c r="E106" s="47" t="s">
        <v>354</v>
      </c>
      <c r="F106" s="491">
        <v>-800</v>
      </c>
      <c r="G106" s="438">
        <v>982036</v>
      </c>
      <c r="H106" s="439">
        <v>983361</v>
      </c>
      <c r="I106" s="510">
        <f>G106-H106</f>
        <v>-1325</v>
      </c>
      <c r="J106" s="510">
        <f t="shared" si="14"/>
        <v>1060000</v>
      </c>
      <c r="K106" s="510">
        <f t="shared" si="15"/>
        <v>1.06</v>
      </c>
      <c r="L106" s="438">
        <v>987698</v>
      </c>
      <c r="M106" s="439">
        <v>987707</v>
      </c>
      <c r="N106" s="439">
        <f>L106-M106</f>
        <v>-9</v>
      </c>
      <c r="O106" s="439">
        <f t="shared" si="16"/>
        <v>7200</v>
      </c>
      <c r="P106" s="439">
        <f t="shared" si="17"/>
        <v>0.0072</v>
      </c>
      <c r="Q106" s="180"/>
    </row>
    <row r="107" spans="1:17" ht="15.75" customHeight="1">
      <c r="A107" s="476">
        <v>11</v>
      </c>
      <c r="B107" s="477" t="s">
        <v>396</v>
      </c>
      <c r="C107" s="482">
        <v>5128445</v>
      </c>
      <c r="D107" s="196" t="s">
        <v>12</v>
      </c>
      <c r="E107" s="310" t="s">
        <v>354</v>
      </c>
      <c r="F107" s="491">
        <v>-800</v>
      </c>
      <c r="G107" s="438">
        <v>989714</v>
      </c>
      <c r="H107" s="439">
        <v>990684</v>
      </c>
      <c r="I107" s="510">
        <f>G107-H107</f>
        <v>-970</v>
      </c>
      <c r="J107" s="510">
        <f t="shared" si="14"/>
        <v>776000</v>
      </c>
      <c r="K107" s="510">
        <f t="shared" si="15"/>
        <v>0.776</v>
      </c>
      <c r="L107" s="438">
        <v>994825</v>
      </c>
      <c r="M107" s="439">
        <v>994828</v>
      </c>
      <c r="N107" s="439">
        <f>L107-M107</f>
        <v>-3</v>
      </c>
      <c r="O107" s="439">
        <f t="shared" si="16"/>
        <v>2400</v>
      </c>
      <c r="P107" s="439">
        <f t="shared" si="17"/>
        <v>0.0024</v>
      </c>
      <c r="Q107" s="571"/>
    </row>
    <row r="108" spans="1:17" ht="15.75" customHeight="1">
      <c r="A108" s="476"/>
      <c r="B108" s="478" t="s">
        <v>386</v>
      </c>
      <c r="C108" s="482"/>
      <c r="D108" s="50"/>
      <c r="E108" s="50"/>
      <c r="F108" s="491"/>
      <c r="G108" s="515"/>
      <c r="H108" s="510"/>
      <c r="I108" s="510"/>
      <c r="J108" s="510"/>
      <c r="K108" s="510"/>
      <c r="L108" s="438"/>
      <c r="M108" s="439"/>
      <c r="N108" s="439"/>
      <c r="O108" s="439"/>
      <c r="P108" s="439"/>
      <c r="Q108" s="180"/>
    </row>
    <row r="109" spans="1:17" ht="15.75" customHeight="1">
      <c r="A109" s="476">
        <v>12</v>
      </c>
      <c r="B109" s="477" t="s">
        <v>118</v>
      </c>
      <c r="C109" s="482">
        <v>4864951</v>
      </c>
      <c r="D109" s="46" t="s">
        <v>12</v>
      </c>
      <c r="E109" s="47" t="s">
        <v>354</v>
      </c>
      <c r="F109" s="491">
        <v>-1000</v>
      </c>
      <c r="G109" s="438">
        <v>989840</v>
      </c>
      <c r="H109" s="439">
        <v>990349</v>
      </c>
      <c r="I109" s="510">
        <f>G109-H109</f>
        <v>-509</v>
      </c>
      <c r="J109" s="510">
        <f aca="true" t="shared" si="20" ref="J109:J116">$F109*I109</f>
        <v>509000</v>
      </c>
      <c r="K109" s="510">
        <f aca="true" t="shared" si="21" ref="K109:K116">J109/1000000</f>
        <v>0.509</v>
      </c>
      <c r="L109" s="438">
        <v>36473</v>
      </c>
      <c r="M109" s="439">
        <v>36473</v>
      </c>
      <c r="N109" s="439">
        <f>L109-M109</f>
        <v>0</v>
      </c>
      <c r="O109" s="439">
        <f aca="true" t="shared" si="22" ref="O109:O116">$F109*N109</f>
        <v>0</v>
      </c>
      <c r="P109" s="439">
        <f aca="true" t="shared" si="23" ref="P109:P116">O109/1000000</f>
        <v>0</v>
      </c>
      <c r="Q109" s="180"/>
    </row>
    <row r="110" spans="1:17" s="716" customFormat="1" ht="15.75" customHeight="1">
      <c r="A110" s="476">
        <v>13</v>
      </c>
      <c r="B110" s="477" t="s">
        <v>119</v>
      </c>
      <c r="C110" s="482">
        <v>4902501</v>
      </c>
      <c r="D110" s="46" t="s">
        <v>12</v>
      </c>
      <c r="E110" s="47" t="s">
        <v>354</v>
      </c>
      <c r="F110" s="491">
        <v>-1333.33</v>
      </c>
      <c r="G110" s="441">
        <v>993524</v>
      </c>
      <c r="H110" s="442">
        <v>993860</v>
      </c>
      <c r="I110" s="348">
        <f>G110-H110</f>
        <v>-336</v>
      </c>
      <c r="J110" s="348">
        <f t="shared" si="20"/>
        <v>447998.88</v>
      </c>
      <c r="K110" s="348">
        <f t="shared" si="21"/>
        <v>0.44799888</v>
      </c>
      <c r="L110" s="441">
        <v>998577</v>
      </c>
      <c r="M110" s="442">
        <v>998577</v>
      </c>
      <c r="N110" s="442">
        <f>L110-M110</f>
        <v>0</v>
      </c>
      <c r="O110" s="442">
        <f t="shared" si="22"/>
        <v>0</v>
      </c>
      <c r="P110" s="442">
        <f t="shared" si="23"/>
        <v>0</v>
      </c>
      <c r="Q110" s="725" t="s">
        <v>434</v>
      </c>
    </row>
    <row r="111" spans="1:17" s="716" customFormat="1" ht="15.75" customHeight="1">
      <c r="A111" s="476"/>
      <c r="B111" s="477"/>
      <c r="C111" s="482"/>
      <c r="D111" s="46"/>
      <c r="E111" s="47"/>
      <c r="F111" s="491"/>
      <c r="G111" s="406"/>
      <c r="H111" s="405"/>
      <c r="I111" s="348"/>
      <c r="J111" s="348"/>
      <c r="K111" s="348">
        <v>0.097</v>
      </c>
      <c r="L111" s="412"/>
      <c r="M111" s="405"/>
      <c r="N111" s="442"/>
      <c r="O111" s="442"/>
      <c r="P111" s="442">
        <v>0</v>
      </c>
      <c r="Q111" s="725" t="s">
        <v>432</v>
      </c>
    </row>
    <row r="112" spans="1:17" ht="15.75" customHeight="1">
      <c r="A112" s="476"/>
      <c r="B112" s="479" t="s">
        <v>120</v>
      </c>
      <c r="C112" s="482"/>
      <c r="D112" s="46"/>
      <c r="E112" s="46"/>
      <c r="F112" s="491"/>
      <c r="G112" s="515"/>
      <c r="H112" s="510"/>
      <c r="I112" s="510"/>
      <c r="J112" s="510"/>
      <c r="K112" s="510"/>
      <c r="L112" s="438"/>
      <c r="M112" s="439"/>
      <c r="N112" s="439"/>
      <c r="O112" s="439"/>
      <c r="P112" s="439"/>
      <c r="Q112" s="180"/>
    </row>
    <row r="113" spans="1:17" ht="15.75" customHeight="1">
      <c r="A113" s="476">
        <v>14</v>
      </c>
      <c r="B113" s="422" t="s">
        <v>46</v>
      </c>
      <c r="C113" s="482">
        <v>4864843</v>
      </c>
      <c r="D113" s="50" t="s">
        <v>12</v>
      </c>
      <c r="E113" s="47" t="s">
        <v>354</v>
      </c>
      <c r="F113" s="491">
        <v>-1000</v>
      </c>
      <c r="G113" s="438">
        <v>2016</v>
      </c>
      <c r="H113" s="439">
        <v>1956</v>
      </c>
      <c r="I113" s="510">
        <f>G113-H113</f>
        <v>60</v>
      </c>
      <c r="J113" s="510">
        <f t="shared" si="20"/>
        <v>-60000</v>
      </c>
      <c r="K113" s="510">
        <f t="shared" si="21"/>
        <v>-0.06</v>
      </c>
      <c r="L113" s="438">
        <v>23401</v>
      </c>
      <c r="M113" s="439">
        <v>23395</v>
      </c>
      <c r="N113" s="439">
        <f>L113-M113</f>
        <v>6</v>
      </c>
      <c r="O113" s="439">
        <f t="shared" si="22"/>
        <v>-6000</v>
      </c>
      <c r="P113" s="439">
        <f t="shared" si="23"/>
        <v>-0.006</v>
      </c>
      <c r="Q113" s="180"/>
    </row>
    <row r="114" spans="1:17" ht="15.75" customHeight="1">
      <c r="A114" s="476">
        <v>15</v>
      </c>
      <c r="B114" s="477" t="s">
        <v>47</v>
      </c>
      <c r="C114" s="482">
        <v>4864844</v>
      </c>
      <c r="D114" s="46" t="s">
        <v>12</v>
      </c>
      <c r="E114" s="47" t="s">
        <v>354</v>
      </c>
      <c r="F114" s="491">
        <v>-1000</v>
      </c>
      <c r="G114" s="438">
        <v>403</v>
      </c>
      <c r="H114" s="439">
        <v>393</v>
      </c>
      <c r="I114" s="510">
        <f>G114-H114</f>
        <v>10</v>
      </c>
      <c r="J114" s="510">
        <f t="shared" si="20"/>
        <v>-10000</v>
      </c>
      <c r="K114" s="510">
        <f t="shared" si="21"/>
        <v>-0.01</v>
      </c>
      <c r="L114" s="438">
        <v>2825</v>
      </c>
      <c r="M114" s="439">
        <v>2825</v>
      </c>
      <c r="N114" s="439">
        <f>L114-M114</f>
        <v>0</v>
      </c>
      <c r="O114" s="439">
        <f t="shared" si="22"/>
        <v>0</v>
      </c>
      <c r="P114" s="439">
        <f t="shared" si="23"/>
        <v>0</v>
      </c>
      <c r="Q114" s="180"/>
    </row>
    <row r="115" spans="1:17" ht="15.75" customHeight="1">
      <c r="A115" s="476"/>
      <c r="B115" s="479" t="s">
        <v>48</v>
      </c>
      <c r="C115" s="482"/>
      <c r="D115" s="46"/>
      <c r="E115" s="46"/>
      <c r="F115" s="491"/>
      <c r="G115" s="515"/>
      <c r="H115" s="510"/>
      <c r="I115" s="510"/>
      <c r="J115" s="510"/>
      <c r="K115" s="510"/>
      <c r="L115" s="438"/>
      <c r="M115" s="439"/>
      <c r="N115" s="439"/>
      <c r="O115" s="439"/>
      <c r="P115" s="439"/>
      <c r="Q115" s="180"/>
    </row>
    <row r="116" spans="1:17" ht="15.75" customHeight="1">
      <c r="A116" s="476">
        <v>16</v>
      </c>
      <c r="B116" s="477" t="s">
        <v>85</v>
      </c>
      <c r="C116" s="482">
        <v>4865169</v>
      </c>
      <c r="D116" s="46" t="s">
        <v>12</v>
      </c>
      <c r="E116" s="47" t="s">
        <v>354</v>
      </c>
      <c r="F116" s="491">
        <v>-1000</v>
      </c>
      <c r="G116" s="438">
        <v>1356</v>
      </c>
      <c r="H116" s="439">
        <v>1169</v>
      </c>
      <c r="I116" s="510">
        <f>G116-H116</f>
        <v>187</v>
      </c>
      <c r="J116" s="510">
        <f t="shared" si="20"/>
        <v>-187000</v>
      </c>
      <c r="K116" s="510">
        <f t="shared" si="21"/>
        <v>-0.187</v>
      </c>
      <c r="L116" s="438">
        <v>61321</v>
      </c>
      <c r="M116" s="439">
        <v>61321</v>
      </c>
      <c r="N116" s="439">
        <f>L116-M116</f>
        <v>0</v>
      </c>
      <c r="O116" s="439">
        <f t="shared" si="22"/>
        <v>0</v>
      </c>
      <c r="P116" s="439">
        <f t="shared" si="23"/>
        <v>0</v>
      </c>
      <c r="Q116" s="180"/>
    </row>
    <row r="117" spans="1:17" ht="15.75" customHeight="1">
      <c r="A117" s="476"/>
      <c r="B117" s="478" t="s">
        <v>52</v>
      </c>
      <c r="C117" s="460"/>
      <c r="D117" s="50"/>
      <c r="E117" s="50"/>
      <c r="F117" s="491"/>
      <c r="G117" s="515"/>
      <c r="H117" s="516"/>
      <c r="I117" s="516"/>
      <c r="J117" s="516"/>
      <c r="K117" s="510"/>
      <c r="L117" s="441"/>
      <c r="M117" s="513"/>
      <c r="N117" s="513"/>
      <c r="O117" s="513"/>
      <c r="P117" s="439"/>
      <c r="Q117" s="225"/>
    </row>
    <row r="118" spans="1:17" ht="15.75" customHeight="1">
      <c r="A118" s="476"/>
      <c r="B118" s="478" t="s">
        <v>53</v>
      </c>
      <c r="C118" s="460"/>
      <c r="D118" s="50"/>
      <c r="E118" s="50"/>
      <c r="F118" s="491"/>
      <c r="G118" s="515"/>
      <c r="H118" s="516"/>
      <c r="I118" s="516"/>
      <c r="J118" s="516"/>
      <c r="K118" s="510"/>
      <c r="L118" s="441"/>
      <c r="M118" s="513"/>
      <c r="N118" s="513"/>
      <c r="O118" s="513"/>
      <c r="P118" s="439"/>
      <c r="Q118" s="225"/>
    </row>
    <row r="119" spans="1:17" ht="15.75" customHeight="1">
      <c r="A119" s="484"/>
      <c r="B119" s="487" t="s">
        <v>66</v>
      </c>
      <c r="C119" s="482"/>
      <c r="D119" s="50"/>
      <c r="E119" s="50"/>
      <c r="F119" s="491"/>
      <c r="G119" s="515"/>
      <c r="H119" s="510"/>
      <c r="I119" s="510"/>
      <c r="J119" s="510"/>
      <c r="K119" s="510"/>
      <c r="L119" s="441"/>
      <c r="M119" s="439"/>
      <c r="N119" s="439"/>
      <c r="O119" s="439"/>
      <c r="P119" s="439"/>
      <c r="Q119" s="225"/>
    </row>
    <row r="120" spans="1:17" ht="24" customHeight="1">
      <c r="A120" s="476">
        <v>17</v>
      </c>
      <c r="B120" s="488" t="s">
        <v>67</v>
      </c>
      <c r="C120" s="482">
        <v>4865091</v>
      </c>
      <c r="D120" s="46" t="s">
        <v>12</v>
      </c>
      <c r="E120" s="47" t="s">
        <v>354</v>
      </c>
      <c r="F120" s="491">
        <v>-500</v>
      </c>
      <c r="G120" s="438">
        <v>5521</v>
      </c>
      <c r="H120" s="439">
        <v>5566</v>
      </c>
      <c r="I120" s="510">
        <f>G120-H120</f>
        <v>-45</v>
      </c>
      <c r="J120" s="510">
        <f>$F120*I120</f>
        <v>22500</v>
      </c>
      <c r="K120" s="510">
        <f>J120/1000000</f>
        <v>0.0225</v>
      </c>
      <c r="L120" s="438">
        <v>31342</v>
      </c>
      <c r="M120" s="439">
        <v>31328</v>
      </c>
      <c r="N120" s="439">
        <f>L120-M120</f>
        <v>14</v>
      </c>
      <c r="O120" s="439">
        <f>$F120*N120</f>
        <v>-7000</v>
      </c>
      <c r="P120" s="439">
        <f>O120/1000000</f>
        <v>-0.007</v>
      </c>
      <c r="Q120" s="570"/>
    </row>
    <row r="121" spans="1:17" ht="15.75" customHeight="1">
      <c r="A121" s="476">
        <v>18</v>
      </c>
      <c r="B121" s="488" t="s">
        <v>68</v>
      </c>
      <c r="C121" s="482">
        <v>4902530</v>
      </c>
      <c r="D121" s="46" t="s">
        <v>12</v>
      </c>
      <c r="E121" s="47" t="s">
        <v>354</v>
      </c>
      <c r="F121" s="491">
        <v>-500</v>
      </c>
      <c r="G121" s="438">
        <v>3795</v>
      </c>
      <c r="H121" s="439">
        <v>3866</v>
      </c>
      <c r="I121" s="510">
        <f aca="true" t="shared" si="24" ref="I121:I134">G121-H121</f>
        <v>-71</v>
      </c>
      <c r="J121" s="510">
        <f aca="true" t="shared" si="25" ref="J121:J138">$F121*I121</f>
        <v>35500</v>
      </c>
      <c r="K121" s="510">
        <f aca="true" t="shared" si="26" ref="K121:K138">J121/1000000</f>
        <v>0.0355</v>
      </c>
      <c r="L121" s="438">
        <v>29059</v>
      </c>
      <c r="M121" s="439">
        <v>29060</v>
      </c>
      <c r="N121" s="439">
        <f aca="true" t="shared" si="27" ref="N121:N134">L121-M121</f>
        <v>-1</v>
      </c>
      <c r="O121" s="439">
        <f aca="true" t="shared" si="28" ref="O121:O138">$F121*N121</f>
        <v>500</v>
      </c>
      <c r="P121" s="439">
        <f aca="true" t="shared" si="29" ref="P121:P138">O121/1000000</f>
        <v>0.0005</v>
      </c>
      <c r="Q121" s="180"/>
    </row>
    <row r="122" spans="1:17" ht="15.75" customHeight="1">
      <c r="A122" s="476">
        <v>19</v>
      </c>
      <c r="B122" s="488" t="s">
        <v>69</v>
      </c>
      <c r="C122" s="482">
        <v>4902531</v>
      </c>
      <c r="D122" s="46" t="s">
        <v>12</v>
      </c>
      <c r="E122" s="47" t="s">
        <v>354</v>
      </c>
      <c r="F122" s="491">
        <v>-500</v>
      </c>
      <c r="G122" s="438">
        <v>6414</v>
      </c>
      <c r="H122" s="439">
        <v>6382</v>
      </c>
      <c r="I122" s="510">
        <f t="shared" si="24"/>
        <v>32</v>
      </c>
      <c r="J122" s="510">
        <f t="shared" si="25"/>
        <v>-16000</v>
      </c>
      <c r="K122" s="510">
        <f t="shared" si="26"/>
        <v>-0.016</v>
      </c>
      <c r="L122" s="438">
        <v>14891</v>
      </c>
      <c r="M122" s="439">
        <v>14891</v>
      </c>
      <c r="N122" s="439">
        <f t="shared" si="27"/>
        <v>0</v>
      </c>
      <c r="O122" s="439">
        <f t="shared" si="28"/>
        <v>0</v>
      </c>
      <c r="P122" s="439">
        <f t="shared" si="29"/>
        <v>0</v>
      </c>
      <c r="Q122" s="180"/>
    </row>
    <row r="123" spans="1:17" ht="15.75" customHeight="1">
      <c r="A123" s="476">
        <v>20</v>
      </c>
      <c r="B123" s="488" t="s">
        <v>70</v>
      </c>
      <c r="C123" s="482">
        <v>4865072</v>
      </c>
      <c r="D123" s="46" t="s">
        <v>12</v>
      </c>
      <c r="E123" s="47" t="s">
        <v>354</v>
      </c>
      <c r="F123" s="727">
        <v>-666.666666666667</v>
      </c>
      <c r="G123" s="441">
        <v>1549</v>
      </c>
      <c r="H123" s="442">
        <v>1504</v>
      </c>
      <c r="I123" s="348">
        <f>G123-H123</f>
        <v>45</v>
      </c>
      <c r="J123" s="348">
        <f t="shared" si="25"/>
        <v>-30000.000000000015</v>
      </c>
      <c r="K123" s="348">
        <f t="shared" si="26"/>
        <v>-0.030000000000000016</v>
      </c>
      <c r="L123" s="441">
        <v>935</v>
      </c>
      <c r="M123" s="442">
        <v>935</v>
      </c>
      <c r="N123" s="442">
        <f>L123-M123</f>
        <v>0</v>
      </c>
      <c r="O123" s="442">
        <f t="shared" si="28"/>
        <v>0</v>
      </c>
      <c r="P123" s="442">
        <f t="shared" si="29"/>
        <v>0</v>
      </c>
      <c r="Q123" s="725"/>
    </row>
    <row r="124" spans="1:17" ht="15.75" customHeight="1">
      <c r="A124" s="476"/>
      <c r="B124" s="487" t="s">
        <v>34</v>
      </c>
      <c r="C124" s="482"/>
      <c r="D124" s="50"/>
      <c r="E124" s="50"/>
      <c r="F124" s="491"/>
      <c r="G124" s="515"/>
      <c r="H124" s="510"/>
      <c r="I124" s="510"/>
      <c r="J124" s="510"/>
      <c r="K124" s="510"/>
      <c r="L124" s="438"/>
      <c r="M124" s="439"/>
      <c r="N124" s="439"/>
      <c r="O124" s="439"/>
      <c r="P124" s="439"/>
      <c r="Q124" s="180"/>
    </row>
    <row r="125" spans="1:17" ht="15.75" customHeight="1">
      <c r="A125" s="476">
        <v>21</v>
      </c>
      <c r="B125" s="489" t="s">
        <v>71</v>
      </c>
      <c r="C125" s="490">
        <v>4864807</v>
      </c>
      <c r="D125" s="46" t="s">
        <v>12</v>
      </c>
      <c r="E125" s="47" t="s">
        <v>354</v>
      </c>
      <c r="F125" s="491">
        <v>-100</v>
      </c>
      <c r="G125" s="438">
        <v>161146</v>
      </c>
      <c r="H125" s="439">
        <v>159576</v>
      </c>
      <c r="I125" s="510">
        <f t="shared" si="24"/>
        <v>1570</v>
      </c>
      <c r="J125" s="510">
        <f t="shared" si="25"/>
        <v>-157000</v>
      </c>
      <c r="K125" s="510">
        <f t="shared" si="26"/>
        <v>-0.157</v>
      </c>
      <c r="L125" s="438">
        <v>20888</v>
      </c>
      <c r="M125" s="439">
        <v>20888</v>
      </c>
      <c r="N125" s="439">
        <f t="shared" si="27"/>
        <v>0</v>
      </c>
      <c r="O125" s="439">
        <f t="shared" si="28"/>
        <v>0</v>
      </c>
      <c r="P125" s="439">
        <f t="shared" si="29"/>
        <v>0</v>
      </c>
      <c r="Q125" s="180"/>
    </row>
    <row r="126" spans="1:17" ht="15.75" customHeight="1">
      <c r="A126" s="476">
        <v>22</v>
      </c>
      <c r="B126" s="489" t="s">
        <v>145</v>
      </c>
      <c r="C126" s="490">
        <v>4865086</v>
      </c>
      <c r="D126" s="46" t="s">
        <v>12</v>
      </c>
      <c r="E126" s="47" t="s">
        <v>354</v>
      </c>
      <c r="F126" s="491">
        <v>-100</v>
      </c>
      <c r="G126" s="438">
        <v>23583</v>
      </c>
      <c r="H126" s="439">
        <v>23467</v>
      </c>
      <c r="I126" s="510">
        <f t="shared" si="24"/>
        <v>116</v>
      </c>
      <c r="J126" s="510">
        <f t="shared" si="25"/>
        <v>-11600</v>
      </c>
      <c r="K126" s="510">
        <f t="shared" si="26"/>
        <v>-0.0116</v>
      </c>
      <c r="L126" s="438">
        <v>44437</v>
      </c>
      <c r="M126" s="439">
        <v>44425</v>
      </c>
      <c r="N126" s="439">
        <f t="shared" si="27"/>
        <v>12</v>
      </c>
      <c r="O126" s="439">
        <f t="shared" si="28"/>
        <v>-1200</v>
      </c>
      <c r="P126" s="439">
        <f t="shared" si="29"/>
        <v>-0.0012</v>
      </c>
      <c r="Q126" s="180"/>
    </row>
    <row r="127" spans="1:17" ht="15.75" customHeight="1">
      <c r="A127" s="476"/>
      <c r="B127" s="479" t="s">
        <v>72</v>
      </c>
      <c r="C127" s="482"/>
      <c r="D127" s="46"/>
      <c r="E127" s="46"/>
      <c r="F127" s="491"/>
      <c r="G127" s="515"/>
      <c r="H127" s="510"/>
      <c r="I127" s="510"/>
      <c r="J127" s="510"/>
      <c r="K127" s="510"/>
      <c r="L127" s="438"/>
      <c r="M127" s="439"/>
      <c r="N127" s="439"/>
      <c r="O127" s="439"/>
      <c r="P127" s="439"/>
      <c r="Q127" s="180"/>
    </row>
    <row r="128" spans="1:17" s="769" customFormat="1" ht="14.25" customHeight="1">
      <c r="A128" s="476">
        <v>23</v>
      </c>
      <c r="B128" s="477" t="s">
        <v>65</v>
      </c>
      <c r="C128" s="482">
        <v>4902568</v>
      </c>
      <c r="D128" s="46" t="s">
        <v>12</v>
      </c>
      <c r="E128" s="47" t="s">
        <v>354</v>
      </c>
      <c r="F128" s="491">
        <v>-100</v>
      </c>
      <c r="G128" s="441">
        <v>999088</v>
      </c>
      <c r="H128" s="442">
        <v>999290</v>
      </c>
      <c r="I128" s="348">
        <f>G128-H128</f>
        <v>-202</v>
      </c>
      <c r="J128" s="348">
        <f>$F128*I128</f>
        <v>20200</v>
      </c>
      <c r="K128" s="348">
        <f>J128/1000000</f>
        <v>0.0202</v>
      </c>
      <c r="L128" s="441">
        <v>27</v>
      </c>
      <c r="M128" s="442">
        <v>27</v>
      </c>
      <c r="N128" s="442">
        <f>L128-M128</f>
        <v>0</v>
      </c>
      <c r="O128" s="442">
        <f>$F128*N128</f>
        <v>0</v>
      </c>
      <c r="P128" s="442">
        <f>O128/1000000</f>
        <v>0</v>
      </c>
      <c r="Q128" s="725"/>
    </row>
    <row r="129" spans="1:17" s="716" customFormat="1" ht="15.75" customHeight="1">
      <c r="A129" s="476">
        <v>24</v>
      </c>
      <c r="B129" s="477" t="s">
        <v>73</v>
      </c>
      <c r="C129" s="482">
        <v>4902536</v>
      </c>
      <c r="D129" s="46" t="s">
        <v>12</v>
      </c>
      <c r="E129" s="47" t="s">
        <v>354</v>
      </c>
      <c r="F129" s="491">
        <v>-100</v>
      </c>
      <c r="G129" s="441">
        <v>7623</v>
      </c>
      <c r="H129" s="442">
        <v>7663</v>
      </c>
      <c r="I129" s="348">
        <f t="shared" si="24"/>
        <v>-40</v>
      </c>
      <c r="J129" s="348">
        <f t="shared" si="25"/>
        <v>4000</v>
      </c>
      <c r="K129" s="348">
        <f t="shared" si="26"/>
        <v>0.004</v>
      </c>
      <c r="L129" s="441">
        <v>15269</v>
      </c>
      <c r="M129" s="442">
        <v>15269</v>
      </c>
      <c r="N129" s="442">
        <f t="shared" si="27"/>
        <v>0</v>
      </c>
      <c r="O129" s="442">
        <f t="shared" si="28"/>
        <v>0</v>
      </c>
      <c r="P129" s="442">
        <f t="shared" si="29"/>
        <v>0</v>
      </c>
      <c r="Q129" s="768" t="s">
        <v>434</v>
      </c>
    </row>
    <row r="130" spans="1:17" s="716" customFormat="1" ht="15.75" customHeight="1">
      <c r="A130" s="476"/>
      <c r="B130" s="477"/>
      <c r="C130" s="482"/>
      <c r="D130" s="46"/>
      <c r="E130" s="47"/>
      <c r="F130" s="491"/>
      <c r="G130" s="441"/>
      <c r="H130" s="442"/>
      <c r="I130" s="348"/>
      <c r="J130" s="348"/>
      <c r="K130" s="348">
        <v>0.0008</v>
      </c>
      <c r="L130" s="441"/>
      <c r="M130" s="442"/>
      <c r="N130" s="442"/>
      <c r="O130" s="442"/>
      <c r="P130" s="442">
        <v>0</v>
      </c>
      <c r="Q130" s="768" t="s">
        <v>432</v>
      </c>
    </row>
    <row r="131" spans="1:17" ht="15.75" customHeight="1">
      <c r="A131" s="476">
        <v>25</v>
      </c>
      <c r="B131" s="477" t="s">
        <v>86</v>
      </c>
      <c r="C131" s="482">
        <v>4902537</v>
      </c>
      <c r="D131" s="46" t="s">
        <v>12</v>
      </c>
      <c r="E131" s="47" t="s">
        <v>354</v>
      </c>
      <c r="F131" s="491">
        <v>-100</v>
      </c>
      <c r="G131" s="438">
        <v>24023</v>
      </c>
      <c r="H131" s="439">
        <v>24405</v>
      </c>
      <c r="I131" s="510">
        <f t="shared" si="24"/>
        <v>-382</v>
      </c>
      <c r="J131" s="510">
        <f t="shared" si="25"/>
        <v>38200</v>
      </c>
      <c r="K131" s="510">
        <f t="shared" si="26"/>
        <v>0.0382</v>
      </c>
      <c r="L131" s="438">
        <v>57143</v>
      </c>
      <c r="M131" s="439">
        <v>57143</v>
      </c>
      <c r="N131" s="439">
        <f t="shared" si="27"/>
        <v>0</v>
      </c>
      <c r="O131" s="439">
        <f t="shared" si="28"/>
        <v>0</v>
      </c>
      <c r="P131" s="439">
        <f t="shared" si="29"/>
        <v>0</v>
      </c>
      <c r="Q131" s="549"/>
    </row>
    <row r="132" spans="1:17" s="716" customFormat="1" ht="15.75" customHeight="1">
      <c r="A132" s="476">
        <v>26</v>
      </c>
      <c r="B132" s="477" t="s">
        <v>74</v>
      </c>
      <c r="C132" s="482">
        <v>4902578</v>
      </c>
      <c r="D132" s="46" t="s">
        <v>12</v>
      </c>
      <c r="E132" s="47" t="s">
        <v>354</v>
      </c>
      <c r="F132" s="491">
        <v>-100</v>
      </c>
      <c r="G132" s="441">
        <v>0</v>
      </c>
      <c r="H132" s="442">
        <v>0</v>
      </c>
      <c r="I132" s="348">
        <f>G132-H132</f>
        <v>0</v>
      </c>
      <c r="J132" s="348">
        <f>$F132*I132</f>
        <v>0</v>
      </c>
      <c r="K132" s="348">
        <f>J132/1000000</f>
        <v>0</v>
      </c>
      <c r="L132" s="441">
        <v>0</v>
      </c>
      <c r="M132" s="442">
        <v>0</v>
      </c>
      <c r="N132" s="442">
        <f>L132-M132</f>
        <v>0</v>
      </c>
      <c r="O132" s="442">
        <f>$F132*N132</f>
        <v>0</v>
      </c>
      <c r="P132" s="442">
        <f>O132/1000000</f>
        <v>0</v>
      </c>
      <c r="Q132" s="776"/>
    </row>
    <row r="133" spans="1:17" ht="15.75" customHeight="1">
      <c r="A133" s="476">
        <v>27</v>
      </c>
      <c r="B133" s="477" t="s">
        <v>75</v>
      </c>
      <c r="C133" s="482">
        <v>4902539</v>
      </c>
      <c r="D133" s="46" t="s">
        <v>12</v>
      </c>
      <c r="E133" s="47" t="s">
        <v>354</v>
      </c>
      <c r="F133" s="491">
        <v>-100</v>
      </c>
      <c r="G133" s="438">
        <v>998452</v>
      </c>
      <c r="H133" s="439">
        <v>998480</v>
      </c>
      <c r="I133" s="510">
        <f t="shared" si="24"/>
        <v>-28</v>
      </c>
      <c r="J133" s="510">
        <f t="shared" si="25"/>
        <v>2800</v>
      </c>
      <c r="K133" s="510">
        <f t="shared" si="26"/>
        <v>0.0028</v>
      </c>
      <c r="L133" s="438">
        <v>58</v>
      </c>
      <c r="M133" s="439">
        <v>58</v>
      </c>
      <c r="N133" s="439">
        <f t="shared" si="27"/>
        <v>0</v>
      </c>
      <c r="O133" s="439">
        <f t="shared" si="28"/>
        <v>0</v>
      </c>
      <c r="P133" s="439">
        <f t="shared" si="29"/>
        <v>0</v>
      </c>
      <c r="Q133" s="180"/>
    </row>
    <row r="134" spans="1:17" ht="15.75" customHeight="1">
      <c r="A134" s="476">
        <v>28</v>
      </c>
      <c r="B134" s="477" t="s">
        <v>61</v>
      </c>
      <c r="C134" s="482">
        <v>4902540</v>
      </c>
      <c r="D134" s="46" t="s">
        <v>12</v>
      </c>
      <c r="E134" s="47" t="s">
        <v>354</v>
      </c>
      <c r="F134" s="491">
        <v>-100</v>
      </c>
      <c r="G134" s="438">
        <v>15</v>
      </c>
      <c r="H134" s="439">
        <v>15</v>
      </c>
      <c r="I134" s="510">
        <f t="shared" si="24"/>
        <v>0</v>
      </c>
      <c r="J134" s="510">
        <f t="shared" si="25"/>
        <v>0</v>
      </c>
      <c r="K134" s="510">
        <f t="shared" si="26"/>
        <v>0</v>
      </c>
      <c r="L134" s="438">
        <v>13398</v>
      </c>
      <c r="M134" s="439">
        <v>13398</v>
      </c>
      <c r="N134" s="439">
        <f t="shared" si="27"/>
        <v>0</v>
      </c>
      <c r="O134" s="439">
        <f t="shared" si="28"/>
        <v>0</v>
      </c>
      <c r="P134" s="439">
        <f t="shared" si="29"/>
        <v>0</v>
      </c>
      <c r="Q134" s="180"/>
    </row>
    <row r="135" spans="1:17" ht="15.75" customHeight="1">
      <c r="A135" s="476"/>
      <c r="B135" s="479" t="s">
        <v>76</v>
      </c>
      <c r="C135" s="482"/>
      <c r="D135" s="46"/>
      <c r="E135" s="46"/>
      <c r="F135" s="491"/>
      <c r="G135" s="515"/>
      <c r="H135" s="510"/>
      <c r="I135" s="510"/>
      <c r="J135" s="510"/>
      <c r="K135" s="510"/>
      <c r="L135" s="438"/>
      <c r="M135" s="439"/>
      <c r="N135" s="439"/>
      <c r="O135" s="439"/>
      <c r="P135" s="439"/>
      <c r="Q135" s="180"/>
    </row>
    <row r="136" spans="1:17" s="716" customFormat="1" ht="15.75" customHeight="1">
      <c r="A136" s="476">
        <v>29</v>
      </c>
      <c r="B136" s="477" t="s">
        <v>77</v>
      </c>
      <c r="C136" s="482">
        <v>4902551</v>
      </c>
      <c r="D136" s="46" t="s">
        <v>12</v>
      </c>
      <c r="E136" s="47" t="s">
        <v>354</v>
      </c>
      <c r="F136" s="491">
        <v>-100</v>
      </c>
      <c r="G136" s="441">
        <v>176800</v>
      </c>
      <c r="H136" s="442">
        <v>176713</v>
      </c>
      <c r="I136" s="348">
        <f>G136-H136</f>
        <v>87</v>
      </c>
      <c r="J136" s="348">
        <f>$F136*I136</f>
        <v>-8700</v>
      </c>
      <c r="K136" s="348">
        <f>J136/1000000</f>
        <v>-0.0087</v>
      </c>
      <c r="L136" s="441">
        <v>51617</v>
      </c>
      <c r="M136" s="442">
        <v>51088</v>
      </c>
      <c r="N136" s="442">
        <f>L136-M136</f>
        <v>529</v>
      </c>
      <c r="O136" s="442">
        <f>$F136*N136</f>
        <v>-52900</v>
      </c>
      <c r="P136" s="442">
        <f>O136/1000000</f>
        <v>-0.0529</v>
      </c>
      <c r="Q136" s="725"/>
    </row>
    <row r="137" spans="1:17" ht="15.75" customHeight="1">
      <c r="A137" s="476">
        <v>30</v>
      </c>
      <c r="B137" s="477" t="s">
        <v>78</v>
      </c>
      <c r="C137" s="482">
        <v>4902542</v>
      </c>
      <c r="D137" s="46" t="s">
        <v>12</v>
      </c>
      <c r="E137" s="47" t="s">
        <v>354</v>
      </c>
      <c r="F137" s="491">
        <v>-100</v>
      </c>
      <c r="G137" s="438">
        <v>17939</v>
      </c>
      <c r="H137" s="439">
        <v>17912</v>
      </c>
      <c r="I137" s="510">
        <f>G137-H137</f>
        <v>27</v>
      </c>
      <c r="J137" s="510">
        <f t="shared" si="25"/>
        <v>-2700</v>
      </c>
      <c r="K137" s="510">
        <f t="shared" si="26"/>
        <v>-0.0027</v>
      </c>
      <c r="L137" s="438">
        <v>65660</v>
      </c>
      <c r="M137" s="439">
        <v>65306</v>
      </c>
      <c r="N137" s="439">
        <f>L137-M137</f>
        <v>354</v>
      </c>
      <c r="O137" s="439">
        <f t="shared" si="28"/>
        <v>-35400</v>
      </c>
      <c r="P137" s="439">
        <f t="shared" si="29"/>
        <v>-0.0354</v>
      </c>
      <c r="Q137" s="180"/>
    </row>
    <row r="138" spans="1:17" ht="15.75" customHeight="1">
      <c r="A138" s="476">
        <v>31</v>
      </c>
      <c r="B138" s="477" t="s">
        <v>79</v>
      </c>
      <c r="C138" s="482">
        <v>4902544</v>
      </c>
      <c r="D138" s="46" t="s">
        <v>12</v>
      </c>
      <c r="E138" s="47" t="s">
        <v>354</v>
      </c>
      <c r="F138" s="491">
        <v>-100</v>
      </c>
      <c r="G138" s="438">
        <v>6090</v>
      </c>
      <c r="H138" s="439">
        <v>6048</v>
      </c>
      <c r="I138" s="510">
        <f>G138-H138</f>
        <v>42</v>
      </c>
      <c r="J138" s="510">
        <f t="shared" si="25"/>
        <v>-4200</v>
      </c>
      <c r="K138" s="510">
        <f t="shared" si="26"/>
        <v>-0.0042</v>
      </c>
      <c r="L138" s="438">
        <v>3762</v>
      </c>
      <c r="M138" s="439">
        <v>3127</v>
      </c>
      <c r="N138" s="439">
        <f>L138-M138</f>
        <v>635</v>
      </c>
      <c r="O138" s="439">
        <f t="shared" si="28"/>
        <v>-63500</v>
      </c>
      <c r="P138" s="439">
        <f t="shared" si="29"/>
        <v>-0.0635</v>
      </c>
      <c r="Q138" s="746"/>
    </row>
    <row r="139" spans="1:17" ht="15.75" customHeight="1" thickBot="1">
      <c r="A139" s="480"/>
      <c r="B139" s="481"/>
      <c r="C139" s="483"/>
      <c r="D139" s="109"/>
      <c r="E139" s="53"/>
      <c r="F139" s="428"/>
      <c r="G139" s="36"/>
      <c r="H139" s="30"/>
      <c r="I139" s="31"/>
      <c r="J139" s="31"/>
      <c r="K139" s="32"/>
      <c r="L139" s="467"/>
      <c r="M139" s="31"/>
      <c r="N139" s="31"/>
      <c r="O139" s="31"/>
      <c r="P139" s="32"/>
      <c r="Q139" s="181"/>
    </row>
    <row r="140" ht="13.5" thickTop="1"/>
    <row r="141" spans="4:16" ht="16.5">
      <c r="D141" s="22"/>
      <c r="K141" s="596">
        <f>SUM(K96:K139)</f>
        <v>2.1624988800000002</v>
      </c>
      <c r="L141" s="61"/>
      <c r="M141" s="61"/>
      <c r="N141" s="61"/>
      <c r="O141" s="61"/>
      <c r="P141" s="517">
        <f>SUM(P96:P139)</f>
        <v>-0.1619</v>
      </c>
    </row>
    <row r="142" spans="11:16" ht="14.25">
      <c r="K142" s="61"/>
      <c r="L142" s="61"/>
      <c r="M142" s="61"/>
      <c r="N142" s="61"/>
      <c r="O142" s="61"/>
      <c r="P142" s="61"/>
    </row>
    <row r="143" spans="11:16" ht="14.25">
      <c r="K143" s="61"/>
      <c r="L143" s="61"/>
      <c r="M143" s="61"/>
      <c r="N143" s="61"/>
      <c r="O143" s="61"/>
      <c r="P143" s="61"/>
    </row>
    <row r="144" spans="17:18" ht="12.75">
      <c r="Q144" s="534" t="str">
        <f>NDPL!Q1</f>
        <v>FEBRUARY-2015</v>
      </c>
      <c r="R144" s="307"/>
    </row>
    <row r="145" ht="13.5" thickBot="1"/>
    <row r="146" spans="1:17" ht="44.25" customHeight="1">
      <c r="A146" s="431"/>
      <c r="B146" s="429" t="s">
        <v>150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8"/>
    </row>
    <row r="147" spans="1:17" ht="19.5" customHeight="1">
      <c r="A147" s="275"/>
      <c r="B147" s="353" t="s">
        <v>151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59"/>
    </row>
    <row r="148" spans="1:17" ht="19.5" customHeight="1">
      <c r="A148" s="275"/>
      <c r="B148" s="349" t="s">
        <v>256</v>
      </c>
      <c r="C148" s="19"/>
      <c r="D148" s="19"/>
      <c r="E148" s="19"/>
      <c r="F148" s="19"/>
      <c r="G148" s="19"/>
      <c r="H148" s="19"/>
      <c r="I148" s="19"/>
      <c r="J148" s="19"/>
      <c r="K148" s="244">
        <f>K57</f>
        <v>-2.4330999999999983</v>
      </c>
      <c r="L148" s="244"/>
      <c r="M148" s="244"/>
      <c r="N148" s="244"/>
      <c r="O148" s="244"/>
      <c r="P148" s="244">
        <f>P57</f>
        <v>-7.833699999999997</v>
      </c>
      <c r="Q148" s="59"/>
    </row>
    <row r="149" spans="1:17" ht="19.5" customHeight="1">
      <c r="A149" s="275"/>
      <c r="B149" s="349" t="s">
        <v>257</v>
      </c>
      <c r="C149" s="19"/>
      <c r="D149" s="19"/>
      <c r="E149" s="19"/>
      <c r="F149" s="19"/>
      <c r="G149" s="19"/>
      <c r="H149" s="19"/>
      <c r="I149" s="19"/>
      <c r="J149" s="19"/>
      <c r="K149" s="597">
        <f>K141</f>
        <v>2.1624988800000002</v>
      </c>
      <c r="L149" s="244"/>
      <c r="M149" s="244"/>
      <c r="N149" s="244"/>
      <c r="O149" s="244"/>
      <c r="P149" s="244">
        <f>P141</f>
        <v>-0.1619</v>
      </c>
      <c r="Q149" s="59"/>
    </row>
    <row r="150" spans="1:17" ht="19.5" customHeight="1">
      <c r="A150" s="275"/>
      <c r="B150" s="349" t="s">
        <v>152</v>
      </c>
      <c r="C150" s="19"/>
      <c r="D150" s="19"/>
      <c r="E150" s="19"/>
      <c r="F150" s="19"/>
      <c r="G150" s="19"/>
      <c r="H150" s="19"/>
      <c r="I150" s="19"/>
      <c r="J150" s="19"/>
      <c r="K150" s="597">
        <f>'ROHTAK ROAD'!K45</f>
        <v>-0.5269999999999999</v>
      </c>
      <c r="L150" s="244"/>
      <c r="M150" s="244"/>
      <c r="N150" s="244"/>
      <c r="O150" s="244"/>
      <c r="P150" s="597">
        <f>'ROHTAK ROAD'!P45</f>
        <v>0</v>
      </c>
      <c r="Q150" s="59"/>
    </row>
    <row r="151" spans="1:17" ht="19.5" customHeight="1">
      <c r="A151" s="275"/>
      <c r="B151" s="349" t="s">
        <v>153</v>
      </c>
      <c r="C151" s="19"/>
      <c r="D151" s="19"/>
      <c r="E151" s="19"/>
      <c r="F151" s="19"/>
      <c r="G151" s="19"/>
      <c r="H151" s="19"/>
      <c r="I151" s="19"/>
      <c r="J151" s="19"/>
      <c r="K151" s="597">
        <f>SUM(K148:K150)</f>
        <v>-0.7976011199999979</v>
      </c>
      <c r="L151" s="244"/>
      <c r="M151" s="244"/>
      <c r="N151" s="244"/>
      <c r="O151" s="244"/>
      <c r="P151" s="597">
        <f>SUM(P148:P150)</f>
        <v>-7.995599999999997</v>
      </c>
      <c r="Q151" s="59"/>
    </row>
    <row r="152" spans="1:17" ht="19.5" customHeight="1">
      <c r="A152" s="275"/>
      <c r="B152" s="353" t="s">
        <v>154</v>
      </c>
      <c r="C152" s="19"/>
      <c r="D152" s="19"/>
      <c r="E152" s="19"/>
      <c r="F152" s="19"/>
      <c r="G152" s="19"/>
      <c r="H152" s="19"/>
      <c r="I152" s="19"/>
      <c r="J152" s="19"/>
      <c r="K152" s="244"/>
      <c r="L152" s="244"/>
      <c r="M152" s="244"/>
      <c r="N152" s="244"/>
      <c r="O152" s="244"/>
      <c r="P152" s="244"/>
      <c r="Q152" s="59"/>
    </row>
    <row r="153" spans="1:17" ht="19.5" customHeight="1">
      <c r="A153" s="275"/>
      <c r="B153" s="349" t="s">
        <v>258</v>
      </c>
      <c r="C153" s="19"/>
      <c r="D153" s="19"/>
      <c r="E153" s="19"/>
      <c r="F153" s="19"/>
      <c r="G153" s="19"/>
      <c r="H153" s="19"/>
      <c r="I153" s="19"/>
      <c r="J153" s="19"/>
      <c r="K153" s="244">
        <f>K88</f>
        <v>0.63</v>
      </c>
      <c r="L153" s="244"/>
      <c r="M153" s="244"/>
      <c r="N153" s="244"/>
      <c r="O153" s="244"/>
      <c r="P153" s="244">
        <f>P88</f>
        <v>0.41200000000000003</v>
      </c>
      <c r="Q153" s="59"/>
    </row>
    <row r="154" spans="1:17" ht="19.5" customHeight="1" thickBot="1">
      <c r="A154" s="276"/>
      <c r="B154" s="430" t="s">
        <v>155</v>
      </c>
      <c r="C154" s="60"/>
      <c r="D154" s="60"/>
      <c r="E154" s="60"/>
      <c r="F154" s="60"/>
      <c r="G154" s="60"/>
      <c r="H154" s="60"/>
      <c r="I154" s="60"/>
      <c r="J154" s="60"/>
      <c r="K154" s="598">
        <f>SUM(K151:K153)</f>
        <v>-0.16760111999999794</v>
      </c>
      <c r="L154" s="242"/>
      <c r="M154" s="242"/>
      <c r="N154" s="242"/>
      <c r="O154" s="242"/>
      <c r="P154" s="241">
        <f>SUM(P151:P153)</f>
        <v>-7.583599999999997</v>
      </c>
      <c r="Q154" s="243"/>
    </row>
    <row r="155" ht="12.75">
      <c r="A155" s="275"/>
    </row>
    <row r="156" ht="12.75">
      <c r="A156" s="275"/>
    </row>
    <row r="157" ht="12.75">
      <c r="A157" s="275"/>
    </row>
    <row r="158" ht="13.5" thickBot="1">
      <c r="A158" s="276"/>
    </row>
    <row r="159" spans="1:17" ht="12.75">
      <c r="A159" s="269"/>
      <c r="B159" s="270"/>
      <c r="C159" s="270"/>
      <c r="D159" s="270"/>
      <c r="E159" s="270"/>
      <c r="F159" s="270"/>
      <c r="G159" s="270"/>
      <c r="H159" s="57"/>
      <c r="I159" s="57"/>
      <c r="J159" s="57"/>
      <c r="K159" s="57"/>
      <c r="L159" s="57"/>
      <c r="M159" s="57"/>
      <c r="N159" s="57"/>
      <c r="O159" s="57"/>
      <c r="P159" s="57"/>
      <c r="Q159" s="58"/>
    </row>
    <row r="160" spans="1:17" ht="23.25">
      <c r="A160" s="277" t="s">
        <v>335</v>
      </c>
      <c r="B160" s="261"/>
      <c r="C160" s="261"/>
      <c r="D160" s="261"/>
      <c r="E160" s="261"/>
      <c r="F160" s="261"/>
      <c r="G160" s="261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1"/>
      <c r="B161" s="261"/>
      <c r="C161" s="261"/>
      <c r="D161" s="261"/>
      <c r="E161" s="261"/>
      <c r="F161" s="261"/>
      <c r="G161" s="261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2"/>
      <c r="B162" s="273"/>
      <c r="C162" s="273"/>
      <c r="D162" s="273"/>
      <c r="E162" s="273"/>
      <c r="F162" s="273"/>
      <c r="G162" s="273"/>
      <c r="H162" s="19"/>
      <c r="I162" s="19"/>
      <c r="J162" s="19"/>
      <c r="K162" s="299" t="s">
        <v>347</v>
      </c>
      <c r="L162" s="19"/>
      <c r="M162" s="19"/>
      <c r="N162" s="19"/>
      <c r="O162" s="19"/>
      <c r="P162" s="299" t="s">
        <v>348</v>
      </c>
      <c r="Q162" s="59"/>
    </row>
    <row r="163" spans="1:17" ht="12.75">
      <c r="A163" s="274"/>
      <c r="B163" s="159"/>
      <c r="C163" s="159"/>
      <c r="D163" s="159"/>
      <c r="E163" s="159"/>
      <c r="F163" s="159"/>
      <c r="G163" s="15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4"/>
      <c r="B164" s="159"/>
      <c r="C164" s="159"/>
      <c r="D164" s="159"/>
      <c r="E164" s="159"/>
      <c r="F164" s="159"/>
      <c r="G164" s="15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8">
      <c r="A165" s="278" t="s">
        <v>338</v>
      </c>
      <c r="B165" s="262"/>
      <c r="C165" s="262"/>
      <c r="D165" s="263"/>
      <c r="E165" s="263"/>
      <c r="F165" s="264"/>
      <c r="G165" s="263"/>
      <c r="H165" s="19"/>
      <c r="I165" s="19"/>
      <c r="J165" s="19"/>
      <c r="K165" s="519">
        <f>K154</f>
        <v>-0.16760111999999794</v>
      </c>
      <c r="L165" s="263" t="s">
        <v>336</v>
      </c>
      <c r="M165" s="19"/>
      <c r="N165" s="19"/>
      <c r="O165" s="19"/>
      <c r="P165" s="519">
        <f>P154</f>
        <v>-7.583599999999997</v>
      </c>
      <c r="Q165" s="285" t="s">
        <v>336</v>
      </c>
    </row>
    <row r="166" spans="1:17" ht="18">
      <c r="A166" s="279"/>
      <c r="B166" s="265"/>
      <c r="C166" s="265"/>
      <c r="D166" s="261"/>
      <c r="E166" s="261"/>
      <c r="F166" s="266"/>
      <c r="G166" s="261"/>
      <c r="H166" s="19"/>
      <c r="I166" s="19"/>
      <c r="J166" s="19"/>
      <c r="K166" s="520"/>
      <c r="L166" s="261"/>
      <c r="M166" s="19"/>
      <c r="N166" s="19"/>
      <c r="O166" s="19"/>
      <c r="P166" s="520"/>
      <c r="Q166" s="286"/>
    </row>
    <row r="167" spans="1:17" ht="18">
      <c r="A167" s="280" t="s">
        <v>337</v>
      </c>
      <c r="B167" s="267"/>
      <c r="C167" s="51"/>
      <c r="D167" s="261"/>
      <c r="E167" s="261"/>
      <c r="F167" s="268"/>
      <c r="G167" s="263"/>
      <c r="H167" s="19"/>
      <c r="I167" s="19"/>
      <c r="J167" s="19"/>
      <c r="K167" s="520">
        <f>'STEPPED UP GENCO'!K45</f>
        <v>-0.05753036880000001</v>
      </c>
      <c r="L167" s="263" t="s">
        <v>336</v>
      </c>
      <c r="M167" s="19"/>
      <c r="N167" s="19"/>
      <c r="O167" s="19"/>
      <c r="P167" s="520">
        <f>'STEPPED UP GENCO'!P45</f>
        <v>-1.657341574</v>
      </c>
      <c r="Q167" s="285" t="s">
        <v>336</v>
      </c>
    </row>
    <row r="168" spans="1:17" ht="12.75">
      <c r="A168" s="27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20.25">
      <c r="A171" s="275"/>
      <c r="B171" s="19"/>
      <c r="C171" s="19"/>
      <c r="D171" s="19"/>
      <c r="E171" s="19"/>
      <c r="F171" s="19"/>
      <c r="G171" s="19"/>
      <c r="H171" s="262"/>
      <c r="I171" s="262"/>
      <c r="J171" s="281" t="s">
        <v>339</v>
      </c>
      <c r="K171" s="466">
        <f>SUM(K165:K170)</f>
        <v>-0.22513148879999795</v>
      </c>
      <c r="L171" s="281" t="s">
        <v>336</v>
      </c>
      <c r="M171" s="159"/>
      <c r="N171" s="19"/>
      <c r="O171" s="19"/>
      <c r="P171" s="466">
        <f>SUM(P165:P170)</f>
        <v>-9.240941573999997</v>
      </c>
      <c r="Q171" s="494" t="s">
        <v>336</v>
      </c>
    </row>
    <row r="172" spans="1:17" ht="13.5" thickBot="1">
      <c r="A172" s="276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7" max="255" man="1"/>
    <brk id="90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0"/>
  <sheetViews>
    <sheetView view="pageBreakPreview" zoomScale="55" zoomScaleNormal="70" zoomScaleSheetLayoutView="55" workbookViewId="0" topLeftCell="A19">
      <selection activeCell="K40" sqref="K40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1" width="16.281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1" t="str">
        <f>NDPL!$Q$1</f>
        <v>FEBRUARY-2015</v>
      </c>
      <c r="Q1" s="531"/>
    </row>
    <row r="2" ht="12.75">
      <c r="A2" s="17" t="s">
        <v>245</v>
      </c>
    </row>
    <row r="3" ht="23.25">
      <c r="A3" s="521" t="s">
        <v>156</v>
      </c>
    </row>
    <row r="4" spans="1:16" ht="24" thickBot="1">
      <c r="A4" s="522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01/03/2015</v>
      </c>
      <c r="H5" s="39" t="str">
        <f>NDPL!H5</f>
        <v>INTIAL READING 01/02/2015</v>
      </c>
      <c r="I5" s="39" t="s">
        <v>4</v>
      </c>
      <c r="J5" s="39" t="s">
        <v>5</v>
      </c>
      <c r="K5" s="39" t="s">
        <v>6</v>
      </c>
      <c r="L5" s="41" t="str">
        <f>NDPL!G5</f>
        <v>FINAL READING 01/03/2015</v>
      </c>
      <c r="M5" s="39" t="str">
        <f>NDPL!H5</f>
        <v>INTIAL READING 01/02/2015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0"/>
      <c r="B7" s="351" t="s">
        <v>157</v>
      </c>
      <c r="C7" s="352"/>
      <c r="D7" s="42"/>
      <c r="E7" s="42"/>
      <c r="F7" s="42"/>
      <c r="G7" s="34"/>
      <c r="H7" s="748"/>
      <c r="I7" s="748"/>
      <c r="J7" s="748"/>
      <c r="K7" s="748"/>
      <c r="L7" s="749"/>
      <c r="M7" s="748"/>
      <c r="N7" s="748"/>
      <c r="O7" s="748"/>
      <c r="P7" s="748"/>
      <c r="Q7" s="179"/>
    </row>
    <row r="8" spans="1:17" ht="24" customHeight="1">
      <c r="A8" s="326">
        <v>1</v>
      </c>
      <c r="B8" s="388" t="s">
        <v>158</v>
      </c>
      <c r="C8" s="389">
        <v>4865170</v>
      </c>
      <c r="D8" s="151" t="s">
        <v>12</v>
      </c>
      <c r="E8" s="115" t="s">
        <v>354</v>
      </c>
      <c r="F8" s="400">
        <v>5000</v>
      </c>
      <c r="G8" s="441">
        <v>38</v>
      </c>
      <c r="H8" s="442">
        <v>38</v>
      </c>
      <c r="I8" s="405">
        <f aca="true" t="shared" si="0" ref="I8:I16">G8-H8</f>
        <v>0</v>
      </c>
      <c r="J8" s="405">
        <f>$F8*I8</f>
        <v>0</v>
      </c>
      <c r="K8" s="405">
        <f>J8/1000000</f>
        <v>0</v>
      </c>
      <c r="L8" s="441">
        <v>999919</v>
      </c>
      <c r="M8" s="442">
        <v>999911</v>
      </c>
      <c r="N8" s="405">
        <f aca="true" t="shared" si="1" ref="N8:N16">L8-M8</f>
        <v>8</v>
      </c>
      <c r="O8" s="405">
        <f>$F8*N8</f>
        <v>40000</v>
      </c>
      <c r="P8" s="405">
        <f>O8/1000000</f>
        <v>0.04</v>
      </c>
      <c r="Q8" s="549"/>
    </row>
    <row r="9" spans="1:17" ht="24.75" customHeight="1">
      <c r="A9" s="326">
        <v>2</v>
      </c>
      <c r="B9" s="388" t="s">
        <v>159</v>
      </c>
      <c r="C9" s="389">
        <v>4865095</v>
      </c>
      <c r="D9" s="151" t="s">
        <v>12</v>
      </c>
      <c r="E9" s="115" t="s">
        <v>354</v>
      </c>
      <c r="F9" s="400">
        <v>1333.33</v>
      </c>
      <c r="G9" s="441">
        <v>985100</v>
      </c>
      <c r="H9" s="442">
        <v>985100</v>
      </c>
      <c r="I9" s="405">
        <f t="shared" si="0"/>
        <v>0</v>
      </c>
      <c r="J9" s="405">
        <f aca="true" t="shared" si="2" ref="J9:J83">$F9*I9</f>
        <v>0</v>
      </c>
      <c r="K9" s="405">
        <f aca="true" t="shared" si="3" ref="K9:K83">J9/1000000</f>
        <v>0</v>
      </c>
      <c r="L9" s="441">
        <v>672898</v>
      </c>
      <c r="M9" s="442">
        <v>672953</v>
      </c>
      <c r="N9" s="405">
        <f t="shared" si="1"/>
        <v>-55</v>
      </c>
      <c r="O9" s="405">
        <f aca="true" t="shared" si="4" ref="O9:O83">$F9*N9</f>
        <v>-73333.15</v>
      </c>
      <c r="P9" s="750">
        <f aca="true" t="shared" si="5" ref="P9:P83">O9/1000000</f>
        <v>-0.07333315</v>
      </c>
      <c r="Q9" s="674"/>
    </row>
    <row r="10" spans="1:17" ht="22.5" customHeight="1">
      <c r="A10" s="326">
        <v>3</v>
      </c>
      <c r="B10" s="388" t="s">
        <v>160</v>
      </c>
      <c r="C10" s="389">
        <v>4865166</v>
      </c>
      <c r="D10" s="151" t="s">
        <v>12</v>
      </c>
      <c r="E10" s="115" t="s">
        <v>354</v>
      </c>
      <c r="F10" s="400">
        <v>500</v>
      </c>
      <c r="G10" s="441">
        <v>10316</v>
      </c>
      <c r="H10" s="442">
        <v>10316</v>
      </c>
      <c r="I10" s="405">
        <f t="shared" si="0"/>
        <v>0</v>
      </c>
      <c r="J10" s="405">
        <f t="shared" si="2"/>
        <v>0</v>
      </c>
      <c r="K10" s="405">
        <f t="shared" si="3"/>
        <v>0</v>
      </c>
      <c r="L10" s="441">
        <v>70511</v>
      </c>
      <c r="M10" s="442">
        <v>69381</v>
      </c>
      <c r="N10" s="405">
        <f t="shared" si="1"/>
        <v>1130</v>
      </c>
      <c r="O10" s="405">
        <f t="shared" si="4"/>
        <v>565000</v>
      </c>
      <c r="P10" s="405">
        <f t="shared" si="5"/>
        <v>0.565</v>
      </c>
      <c r="Q10" s="397"/>
    </row>
    <row r="11" spans="1:17" s="716" customFormat="1" ht="22.5" customHeight="1">
      <c r="A11" s="326">
        <v>4</v>
      </c>
      <c r="B11" s="388" t="s">
        <v>161</v>
      </c>
      <c r="C11" s="389">
        <v>4865151</v>
      </c>
      <c r="D11" s="151" t="s">
        <v>12</v>
      </c>
      <c r="E11" s="115" t="s">
        <v>354</v>
      </c>
      <c r="F11" s="400">
        <v>1000</v>
      </c>
      <c r="G11" s="441">
        <v>12565</v>
      </c>
      <c r="H11" s="442">
        <v>12565</v>
      </c>
      <c r="I11" s="405">
        <f t="shared" si="0"/>
        <v>0</v>
      </c>
      <c r="J11" s="405">
        <f t="shared" si="2"/>
        <v>0</v>
      </c>
      <c r="K11" s="405">
        <f t="shared" si="3"/>
        <v>0</v>
      </c>
      <c r="L11" s="441">
        <v>999920</v>
      </c>
      <c r="M11" s="442">
        <v>999914</v>
      </c>
      <c r="N11" s="405">
        <f t="shared" si="1"/>
        <v>6</v>
      </c>
      <c r="O11" s="405">
        <f t="shared" si="4"/>
        <v>6000</v>
      </c>
      <c r="P11" s="405">
        <f t="shared" si="5"/>
        <v>0.006</v>
      </c>
      <c r="Q11" s="779"/>
    </row>
    <row r="12" spans="1:17" s="716" customFormat="1" ht="22.5" customHeight="1">
      <c r="A12" s="326">
        <v>5</v>
      </c>
      <c r="B12" s="388" t="s">
        <v>162</v>
      </c>
      <c r="C12" s="389">
        <v>4865152</v>
      </c>
      <c r="D12" s="151" t="s">
        <v>12</v>
      </c>
      <c r="E12" s="115" t="s">
        <v>354</v>
      </c>
      <c r="F12" s="400">
        <v>300</v>
      </c>
      <c r="G12" s="441">
        <v>1605</v>
      </c>
      <c r="H12" s="442">
        <v>1605</v>
      </c>
      <c r="I12" s="405">
        <f t="shared" si="0"/>
        <v>0</v>
      </c>
      <c r="J12" s="405">
        <f t="shared" si="2"/>
        <v>0</v>
      </c>
      <c r="K12" s="405">
        <f t="shared" si="3"/>
        <v>0</v>
      </c>
      <c r="L12" s="441">
        <v>112</v>
      </c>
      <c r="M12" s="442">
        <v>112</v>
      </c>
      <c r="N12" s="405">
        <f t="shared" si="1"/>
        <v>0</v>
      </c>
      <c r="O12" s="405">
        <f t="shared" si="4"/>
        <v>0</v>
      </c>
      <c r="P12" s="405">
        <f t="shared" si="5"/>
        <v>0</v>
      </c>
      <c r="Q12" s="803"/>
    </row>
    <row r="13" spans="1:17" s="716" customFormat="1" ht="22.5" customHeight="1">
      <c r="A13" s="326">
        <v>6</v>
      </c>
      <c r="B13" s="388" t="s">
        <v>163</v>
      </c>
      <c r="C13" s="389">
        <v>4865110</v>
      </c>
      <c r="D13" s="151" t="s">
        <v>12</v>
      </c>
      <c r="E13" s="115" t="s">
        <v>354</v>
      </c>
      <c r="F13" s="400">
        <v>100</v>
      </c>
      <c r="G13" s="441">
        <v>13285</v>
      </c>
      <c r="H13" s="442">
        <v>13285</v>
      </c>
      <c r="I13" s="405">
        <f t="shared" si="0"/>
        <v>0</v>
      </c>
      <c r="J13" s="405">
        <f t="shared" si="2"/>
        <v>0</v>
      </c>
      <c r="K13" s="405">
        <f t="shared" si="3"/>
        <v>0</v>
      </c>
      <c r="L13" s="441">
        <v>125207</v>
      </c>
      <c r="M13" s="442">
        <v>124667</v>
      </c>
      <c r="N13" s="405">
        <f t="shared" si="1"/>
        <v>540</v>
      </c>
      <c r="O13" s="405">
        <f t="shared" si="4"/>
        <v>54000</v>
      </c>
      <c r="P13" s="405">
        <f t="shared" si="5"/>
        <v>0.054</v>
      </c>
      <c r="Q13" s="771" t="s">
        <v>437</v>
      </c>
    </row>
    <row r="14" spans="1:17" ht="22.5" customHeight="1">
      <c r="A14" s="326">
        <v>7</v>
      </c>
      <c r="B14" s="388" t="s">
        <v>164</v>
      </c>
      <c r="C14" s="389">
        <v>4865140</v>
      </c>
      <c r="D14" s="151" t="s">
        <v>12</v>
      </c>
      <c r="E14" s="115" t="s">
        <v>354</v>
      </c>
      <c r="F14" s="400">
        <v>75</v>
      </c>
      <c r="G14" s="441">
        <v>719823</v>
      </c>
      <c r="H14" s="442">
        <v>720974</v>
      </c>
      <c r="I14" s="405">
        <f t="shared" si="0"/>
        <v>-1151</v>
      </c>
      <c r="J14" s="405">
        <f>$F14*I14</f>
        <v>-86325</v>
      </c>
      <c r="K14" s="405">
        <f>J14/1000000</f>
        <v>-0.086325</v>
      </c>
      <c r="L14" s="441">
        <v>26771</v>
      </c>
      <c r="M14" s="442">
        <v>28609</v>
      </c>
      <c r="N14" s="405">
        <f t="shared" si="1"/>
        <v>-1838</v>
      </c>
      <c r="O14" s="405">
        <f>$F14*N14</f>
        <v>-137850</v>
      </c>
      <c r="P14" s="405">
        <f>O14/1000000</f>
        <v>-0.13785</v>
      </c>
      <c r="Q14" s="549"/>
    </row>
    <row r="15" spans="1:17" s="716" customFormat="1" ht="22.5" customHeight="1">
      <c r="A15" s="326">
        <v>8</v>
      </c>
      <c r="B15" s="770" t="s">
        <v>165</v>
      </c>
      <c r="C15" s="389">
        <v>4865148</v>
      </c>
      <c r="D15" s="151" t="s">
        <v>12</v>
      </c>
      <c r="E15" s="115" t="s">
        <v>354</v>
      </c>
      <c r="F15" s="400">
        <v>75</v>
      </c>
      <c r="G15" s="441">
        <v>997032</v>
      </c>
      <c r="H15" s="442">
        <v>997032</v>
      </c>
      <c r="I15" s="405">
        <f t="shared" si="0"/>
        <v>0</v>
      </c>
      <c r="J15" s="405">
        <f t="shared" si="2"/>
        <v>0</v>
      </c>
      <c r="K15" s="405">
        <f t="shared" si="3"/>
        <v>0</v>
      </c>
      <c r="L15" s="441">
        <v>725</v>
      </c>
      <c r="M15" s="442">
        <v>2071</v>
      </c>
      <c r="N15" s="405">
        <f t="shared" si="1"/>
        <v>-1346</v>
      </c>
      <c r="O15" s="405">
        <f t="shared" si="4"/>
        <v>-100950</v>
      </c>
      <c r="P15" s="405">
        <f t="shared" si="5"/>
        <v>-0.10095</v>
      </c>
      <c r="Q15" s="771"/>
    </row>
    <row r="16" spans="1:17" ht="18">
      <c r="A16" s="326">
        <v>9</v>
      </c>
      <c r="B16" s="388" t="s">
        <v>166</v>
      </c>
      <c r="C16" s="389">
        <v>4865181</v>
      </c>
      <c r="D16" s="151" t="s">
        <v>12</v>
      </c>
      <c r="E16" s="115" t="s">
        <v>354</v>
      </c>
      <c r="F16" s="400">
        <v>900</v>
      </c>
      <c r="G16" s="441">
        <v>999157</v>
      </c>
      <c r="H16" s="442">
        <v>999157</v>
      </c>
      <c r="I16" s="405">
        <f t="shared" si="0"/>
        <v>0</v>
      </c>
      <c r="J16" s="405">
        <f t="shared" si="2"/>
        <v>0</v>
      </c>
      <c r="K16" s="405">
        <f t="shared" si="3"/>
        <v>0</v>
      </c>
      <c r="L16" s="441">
        <v>998592</v>
      </c>
      <c r="M16" s="442">
        <v>998592</v>
      </c>
      <c r="N16" s="405">
        <f t="shared" si="1"/>
        <v>0</v>
      </c>
      <c r="O16" s="405">
        <f t="shared" si="4"/>
        <v>0</v>
      </c>
      <c r="P16" s="405">
        <f t="shared" si="5"/>
        <v>0</v>
      </c>
      <c r="Q16" s="674"/>
    </row>
    <row r="17" spans="1:17" ht="22.5" customHeight="1">
      <c r="A17" s="326"/>
      <c r="B17" s="390" t="s">
        <v>167</v>
      </c>
      <c r="C17" s="389"/>
      <c r="D17" s="151"/>
      <c r="E17" s="151"/>
      <c r="F17" s="400"/>
      <c r="G17" s="605"/>
      <c r="H17" s="604"/>
      <c r="I17" s="408"/>
      <c r="J17" s="408"/>
      <c r="K17" s="411"/>
      <c r="L17" s="409"/>
      <c r="M17" s="408"/>
      <c r="N17" s="408"/>
      <c r="O17" s="408"/>
      <c r="P17" s="411"/>
      <c r="Q17" s="397"/>
    </row>
    <row r="18" spans="1:17" s="716" customFormat="1" ht="22.5" customHeight="1">
      <c r="A18" s="326">
        <v>10</v>
      </c>
      <c r="B18" s="388" t="s">
        <v>15</v>
      </c>
      <c r="C18" s="389">
        <v>5128454</v>
      </c>
      <c r="D18" s="151" t="s">
        <v>12</v>
      </c>
      <c r="E18" s="115" t="s">
        <v>354</v>
      </c>
      <c r="F18" s="400">
        <v>-500</v>
      </c>
      <c r="G18" s="441">
        <v>713</v>
      </c>
      <c r="H18" s="442">
        <v>689</v>
      </c>
      <c r="I18" s="405">
        <f>G18-H18</f>
        <v>24</v>
      </c>
      <c r="J18" s="405">
        <f t="shared" si="2"/>
        <v>-12000</v>
      </c>
      <c r="K18" s="405">
        <f t="shared" si="3"/>
        <v>-0.012</v>
      </c>
      <c r="L18" s="441">
        <v>995282</v>
      </c>
      <c r="M18" s="442">
        <v>995285</v>
      </c>
      <c r="N18" s="405">
        <f>L18-M18</f>
        <v>-3</v>
      </c>
      <c r="O18" s="405">
        <f t="shared" si="4"/>
        <v>1500</v>
      </c>
      <c r="P18" s="405">
        <f t="shared" si="5"/>
        <v>0.0015</v>
      </c>
      <c r="Q18" s="771"/>
    </row>
    <row r="19" spans="1:17" ht="22.5" customHeight="1">
      <c r="A19" s="326">
        <v>11</v>
      </c>
      <c r="B19" s="355" t="s">
        <v>16</v>
      </c>
      <c r="C19" s="389">
        <v>4864974</v>
      </c>
      <c r="D19" s="103" t="s">
        <v>12</v>
      </c>
      <c r="E19" s="115" t="s">
        <v>354</v>
      </c>
      <c r="F19" s="400">
        <v>-1000</v>
      </c>
      <c r="G19" s="438">
        <v>988078</v>
      </c>
      <c r="H19" s="439">
        <v>988079</v>
      </c>
      <c r="I19" s="408">
        <f>G19-H19</f>
        <v>-1</v>
      </c>
      <c r="J19" s="408">
        <f t="shared" si="2"/>
        <v>1000</v>
      </c>
      <c r="K19" s="408">
        <f t="shared" si="3"/>
        <v>0.001</v>
      </c>
      <c r="L19" s="438">
        <v>948415</v>
      </c>
      <c r="M19" s="439">
        <v>948417</v>
      </c>
      <c r="N19" s="408">
        <f>L19-M19</f>
        <v>-2</v>
      </c>
      <c r="O19" s="408">
        <f t="shared" si="4"/>
        <v>2000</v>
      </c>
      <c r="P19" s="408">
        <f t="shared" si="5"/>
        <v>0.002</v>
      </c>
      <c r="Q19" s="397"/>
    </row>
    <row r="20" spans="1:17" s="716" customFormat="1" ht="22.5" customHeight="1">
      <c r="A20" s="326">
        <v>12</v>
      </c>
      <c r="B20" s="388" t="s">
        <v>17</v>
      </c>
      <c r="C20" s="389">
        <v>5100234</v>
      </c>
      <c r="D20" s="151" t="s">
        <v>12</v>
      </c>
      <c r="E20" s="115" t="s">
        <v>354</v>
      </c>
      <c r="F20" s="400">
        <v>-1000</v>
      </c>
      <c r="G20" s="441">
        <v>997602</v>
      </c>
      <c r="H20" s="442">
        <v>998370</v>
      </c>
      <c r="I20" s="405">
        <f>G20-H20</f>
        <v>-768</v>
      </c>
      <c r="J20" s="405">
        <f t="shared" si="2"/>
        <v>768000</v>
      </c>
      <c r="K20" s="405">
        <f t="shared" si="3"/>
        <v>0.768</v>
      </c>
      <c r="L20" s="441">
        <v>996427</v>
      </c>
      <c r="M20" s="442">
        <v>996429</v>
      </c>
      <c r="N20" s="405">
        <f>L20-M20</f>
        <v>-2</v>
      </c>
      <c r="O20" s="405">
        <f t="shared" si="4"/>
        <v>2000</v>
      </c>
      <c r="P20" s="405">
        <f t="shared" si="5"/>
        <v>0.002</v>
      </c>
      <c r="Q20" s="771"/>
    </row>
    <row r="21" spans="1:17" ht="22.5" customHeight="1">
      <c r="A21" s="326">
        <v>13</v>
      </c>
      <c r="B21" s="388" t="s">
        <v>168</v>
      </c>
      <c r="C21" s="389">
        <v>4864976</v>
      </c>
      <c r="D21" s="151" t="s">
        <v>12</v>
      </c>
      <c r="E21" s="115" t="s">
        <v>354</v>
      </c>
      <c r="F21" s="400">
        <v>-1000</v>
      </c>
      <c r="G21" s="438">
        <v>990097</v>
      </c>
      <c r="H21" s="439">
        <v>990860</v>
      </c>
      <c r="I21" s="408">
        <f>G21-H21</f>
        <v>-763</v>
      </c>
      <c r="J21" s="408">
        <f t="shared" si="2"/>
        <v>763000</v>
      </c>
      <c r="K21" s="408">
        <f t="shared" si="3"/>
        <v>0.763</v>
      </c>
      <c r="L21" s="438">
        <v>945959</v>
      </c>
      <c r="M21" s="439">
        <v>945960</v>
      </c>
      <c r="N21" s="408">
        <f>L21-M21</f>
        <v>-1</v>
      </c>
      <c r="O21" s="408">
        <f t="shared" si="4"/>
        <v>1000</v>
      </c>
      <c r="P21" s="408">
        <f t="shared" si="5"/>
        <v>0.001</v>
      </c>
      <c r="Q21" s="397"/>
    </row>
    <row r="22" spans="1:17" ht="22.5" customHeight="1">
      <c r="A22" s="326"/>
      <c r="B22" s="390" t="s">
        <v>169</v>
      </c>
      <c r="C22" s="389"/>
      <c r="D22" s="151"/>
      <c r="E22" s="151"/>
      <c r="F22" s="400"/>
      <c r="G22" s="605"/>
      <c r="H22" s="604"/>
      <c r="I22" s="408"/>
      <c r="J22" s="408"/>
      <c r="K22" s="408"/>
      <c r="L22" s="409"/>
      <c r="M22" s="408"/>
      <c r="N22" s="408"/>
      <c r="O22" s="408"/>
      <c r="P22" s="408"/>
      <c r="Q22" s="397"/>
    </row>
    <row r="23" spans="1:17" ht="22.5" customHeight="1">
      <c r="A23" s="326">
        <v>14</v>
      </c>
      <c r="B23" s="388" t="s">
        <v>15</v>
      </c>
      <c r="C23" s="389">
        <v>5128437</v>
      </c>
      <c r="D23" s="151" t="s">
        <v>12</v>
      </c>
      <c r="E23" s="115" t="s">
        <v>354</v>
      </c>
      <c r="F23" s="400">
        <v>-1000</v>
      </c>
      <c r="G23" s="438">
        <v>982076</v>
      </c>
      <c r="H23" s="439">
        <v>983047</v>
      </c>
      <c r="I23" s="408">
        <f>G23-H23</f>
        <v>-971</v>
      </c>
      <c r="J23" s="408">
        <f t="shared" si="2"/>
        <v>971000</v>
      </c>
      <c r="K23" s="408">
        <f t="shared" si="3"/>
        <v>0.971</v>
      </c>
      <c r="L23" s="438">
        <v>973161</v>
      </c>
      <c r="M23" s="439">
        <v>973161</v>
      </c>
      <c r="N23" s="408">
        <f>L23-M23</f>
        <v>0</v>
      </c>
      <c r="O23" s="408">
        <f t="shared" si="4"/>
        <v>0</v>
      </c>
      <c r="P23" s="408">
        <f t="shared" si="5"/>
        <v>0</v>
      </c>
      <c r="Q23" s="683"/>
    </row>
    <row r="24" spans="1:17" ht="22.5" customHeight="1">
      <c r="A24" s="326">
        <v>15</v>
      </c>
      <c r="B24" s="388" t="s">
        <v>16</v>
      </c>
      <c r="C24" s="389">
        <v>5128439</v>
      </c>
      <c r="D24" s="151" t="s">
        <v>12</v>
      </c>
      <c r="E24" s="115" t="s">
        <v>354</v>
      </c>
      <c r="F24" s="400">
        <v>-1000</v>
      </c>
      <c r="G24" s="438">
        <v>32118</v>
      </c>
      <c r="H24" s="439">
        <v>30588</v>
      </c>
      <c r="I24" s="408">
        <f>G24-H24</f>
        <v>1530</v>
      </c>
      <c r="J24" s="408">
        <f t="shared" si="2"/>
        <v>-1530000</v>
      </c>
      <c r="K24" s="408">
        <f t="shared" si="3"/>
        <v>-1.53</v>
      </c>
      <c r="L24" s="438">
        <v>983730</v>
      </c>
      <c r="M24" s="439">
        <v>983730</v>
      </c>
      <c r="N24" s="408">
        <f>L24-M24</f>
        <v>0</v>
      </c>
      <c r="O24" s="408">
        <f t="shared" si="4"/>
        <v>0</v>
      </c>
      <c r="P24" s="408">
        <f t="shared" si="5"/>
        <v>0</v>
      </c>
      <c r="Q24" s="683"/>
    </row>
    <row r="25" spans="1:17" ht="22.5" customHeight="1">
      <c r="A25" s="326">
        <v>16</v>
      </c>
      <c r="B25" s="388" t="s">
        <v>17</v>
      </c>
      <c r="C25" s="389">
        <v>5128460</v>
      </c>
      <c r="D25" s="151" t="s">
        <v>12</v>
      </c>
      <c r="E25" s="115" t="s">
        <v>354</v>
      </c>
      <c r="F25" s="400">
        <v>-1000</v>
      </c>
      <c r="G25" s="438">
        <v>36669</v>
      </c>
      <c r="H25" s="439">
        <v>33909</v>
      </c>
      <c r="I25" s="408">
        <f>G25-H25</f>
        <v>2760</v>
      </c>
      <c r="J25" s="408">
        <f>$F25*I25</f>
        <v>-2760000</v>
      </c>
      <c r="K25" s="408">
        <f>J25/1000000</f>
        <v>-2.76</v>
      </c>
      <c r="L25" s="438">
        <v>995342</v>
      </c>
      <c r="M25" s="439">
        <v>995342</v>
      </c>
      <c r="N25" s="408">
        <f>L25-M25</f>
        <v>0</v>
      </c>
      <c r="O25" s="408">
        <f>$F25*N25</f>
        <v>0</v>
      </c>
      <c r="P25" s="408">
        <f>O25/1000000</f>
        <v>0</v>
      </c>
      <c r="Q25" s="683"/>
    </row>
    <row r="26" spans="1:17" ht="22.5" customHeight="1">
      <c r="A26" s="326"/>
      <c r="B26" s="353" t="s">
        <v>170</v>
      </c>
      <c r="C26" s="389"/>
      <c r="D26" s="103"/>
      <c r="E26" s="103"/>
      <c r="F26" s="400"/>
      <c r="G26" s="605"/>
      <c r="H26" s="604"/>
      <c r="I26" s="408"/>
      <c r="J26" s="408"/>
      <c r="K26" s="408"/>
      <c r="L26" s="409"/>
      <c r="M26" s="408"/>
      <c r="N26" s="408"/>
      <c r="O26" s="408"/>
      <c r="P26" s="408"/>
      <c r="Q26" s="397"/>
    </row>
    <row r="27" spans="1:17" s="716" customFormat="1" ht="22.5" customHeight="1">
      <c r="A27" s="326">
        <v>17</v>
      </c>
      <c r="B27" s="388" t="s">
        <v>15</v>
      </c>
      <c r="C27" s="389">
        <v>5128451</v>
      </c>
      <c r="D27" s="151" t="s">
        <v>12</v>
      </c>
      <c r="E27" s="115" t="s">
        <v>354</v>
      </c>
      <c r="F27" s="400">
        <v>-1000</v>
      </c>
      <c r="G27" s="441">
        <v>4257</v>
      </c>
      <c r="H27" s="442">
        <v>4824</v>
      </c>
      <c r="I27" s="405">
        <f>G27-H27</f>
        <v>-567</v>
      </c>
      <c r="J27" s="405">
        <f t="shared" si="2"/>
        <v>567000</v>
      </c>
      <c r="K27" s="405">
        <f t="shared" si="3"/>
        <v>0.567</v>
      </c>
      <c r="L27" s="441">
        <v>999547</v>
      </c>
      <c r="M27" s="442">
        <v>999552</v>
      </c>
      <c r="N27" s="405">
        <f>L27-M27</f>
        <v>-5</v>
      </c>
      <c r="O27" s="405">
        <f t="shared" si="4"/>
        <v>5000</v>
      </c>
      <c r="P27" s="405">
        <f t="shared" si="5"/>
        <v>0.005</v>
      </c>
      <c r="Q27" s="735"/>
    </row>
    <row r="28" spans="1:17" ht="22.5" customHeight="1">
      <c r="A28" s="326">
        <v>18</v>
      </c>
      <c r="B28" s="388" t="s">
        <v>16</v>
      </c>
      <c r="C28" s="389">
        <v>4864970</v>
      </c>
      <c r="D28" s="151" t="s">
        <v>12</v>
      </c>
      <c r="E28" s="115" t="s">
        <v>354</v>
      </c>
      <c r="F28" s="400">
        <v>-1000</v>
      </c>
      <c r="G28" s="438">
        <v>2700</v>
      </c>
      <c r="H28" s="439">
        <v>3658</v>
      </c>
      <c r="I28" s="408">
        <f>G28-H28</f>
        <v>-958</v>
      </c>
      <c r="J28" s="408">
        <f t="shared" si="2"/>
        <v>958000</v>
      </c>
      <c r="K28" s="408">
        <f t="shared" si="3"/>
        <v>0.958</v>
      </c>
      <c r="L28" s="438">
        <v>996803</v>
      </c>
      <c r="M28" s="439">
        <v>996835</v>
      </c>
      <c r="N28" s="408">
        <f>L28-M28</f>
        <v>-32</v>
      </c>
      <c r="O28" s="408">
        <f t="shared" si="4"/>
        <v>32000</v>
      </c>
      <c r="P28" s="408">
        <f t="shared" si="5"/>
        <v>0.032</v>
      </c>
      <c r="Q28" s="397"/>
    </row>
    <row r="29" spans="1:17" ht="22.5" customHeight="1">
      <c r="A29" s="326">
        <v>19</v>
      </c>
      <c r="B29" s="388" t="s">
        <v>17</v>
      </c>
      <c r="C29" s="389">
        <v>4864971</v>
      </c>
      <c r="D29" s="151" t="s">
        <v>12</v>
      </c>
      <c r="E29" s="115" t="s">
        <v>354</v>
      </c>
      <c r="F29" s="400">
        <v>-1000</v>
      </c>
      <c r="G29" s="438">
        <v>24779</v>
      </c>
      <c r="H29" s="439">
        <v>25616</v>
      </c>
      <c r="I29" s="408">
        <f>G29-H29</f>
        <v>-837</v>
      </c>
      <c r="J29" s="408">
        <f t="shared" si="2"/>
        <v>837000</v>
      </c>
      <c r="K29" s="408">
        <f t="shared" si="3"/>
        <v>0.837</v>
      </c>
      <c r="L29" s="438">
        <v>3168</v>
      </c>
      <c r="M29" s="439">
        <v>3192</v>
      </c>
      <c r="N29" s="408">
        <f>L29-M29</f>
        <v>-24</v>
      </c>
      <c r="O29" s="408">
        <f t="shared" si="4"/>
        <v>24000</v>
      </c>
      <c r="P29" s="408">
        <f t="shared" si="5"/>
        <v>0.024</v>
      </c>
      <c r="Q29" s="397"/>
    </row>
    <row r="30" spans="1:17" s="716" customFormat="1" ht="22.5" customHeight="1">
      <c r="A30" s="326">
        <v>20</v>
      </c>
      <c r="B30" s="355" t="s">
        <v>168</v>
      </c>
      <c r="C30" s="389">
        <v>4864995</v>
      </c>
      <c r="D30" s="103" t="s">
        <v>12</v>
      </c>
      <c r="E30" s="115" t="s">
        <v>354</v>
      </c>
      <c r="F30" s="400">
        <v>-1000</v>
      </c>
      <c r="G30" s="441">
        <v>7446</v>
      </c>
      <c r="H30" s="442">
        <v>7114</v>
      </c>
      <c r="I30" s="405">
        <f>G30-H30</f>
        <v>332</v>
      </c>
      <c r="J30" s="405">
        <f t="shared" si="2"/>
        <v>-332000</v>
      </c>
      <c r="K30" s="405">
        <f t="shared" si="3"/>
        <v>-0.332</v>
      </c>
      <c r="L30" s="441">
        <v>998959</v>
      </c>
      <c r="M30" s="442">
        <v>998975</v>
      </c>
      <c r="N30" s="405">
        <f>L30-M30</f>
        <v>-16</v>
      </c>
      <c r="O30" s="405">
        <f t="shared" si="4"/>
        <v>16000</v>
      </c>
      <c r="P30" s="405">
        <f t="shared" si="5"/>
        <v>0.016</v>
      </c>
      <c r="Q30" s="798"/>
    </row>
    <row r="31" spans="1:17" ht="22.5" customHeight="1">
      <c r="A31" s="326"/>
      <c r="B31" s="390" t="s">
        <v>171</v>
      </c>
      <c r="C31" s="389"/>
      <c r="D31" s="151"/>
      <c r="E31" s="151"/>
      <c r="F31" s="400"/>
      <c r="G31" s="605"/>
      <c r="H31" s="604"/>
      <c r="I31" s="408"/>
      <c r="J31" s="408"/>
      <c r="K31" s="408"/>
      <c r="L31" s="409"/>
      <c r="M31" s="408"/>
      <c r="N31" s="408"/>
      <c r="O31" s="408"/>
      <c r="P31" s="408"/>
      <c r="Q31" s="397"/>
    </row>
    <row r="32" spans="1:17" ht="22.5" customHeight="1">
      <c r="A32" s="326"/>
      <c r="B32" s="390" t="s">
        <v>41</v>
      </c>
      <c r="C32" s="389"/>
      <c r="D32" s="151"/>
      <c r="E32" s="151"/>
      <c r="F32" s="400"/>
      <c r="G32" s="605"/>
      <c r="H32" s="604"/>
      <c r="I32" s="408"/>
      <c r="J32" s="408"/>
      <c r="K32" s="408"/>
      <c r="L32" s="409"/>
      <c r="M32" s="408"/>
      <c r="N32" s="408"/>
      <c r="O32" s="408"/>
      <c r="P32" s="408"/>
      <c r="Q32" s="397"/>
    </row>
    <row r="33" spans="1:17" ht="22.5" customHeight="1">
      <c r="A33" s="326">
        <v>21</v>
      </c>
      <c r="B33" s="388" t="s">
        <v>172</v>
      </c>
      <c r="C33" s="389">
        <v>4864955</v>
      </c>
      <c r="D33" s="151" t="s">
        <v>12</v>
      </c>
      <c r="E33" s="115" t="s">
        <v>354</v>
      </c>
      <c r="F33" s="400">
        <v>1000</v>
      </c>
      <c r="G33" s="438">
        <v>12156</v>
      </c>
      <c r="H33" s="439">
        <v>11655</v>
      </c>
      <c r="I33" s="408">
        <f>G33-H33</f>
        <v>501</v>
      </c>
      <c r="J33" s="408">
        <f t="shared" si="2"/>
        <v>501000</v>
      </c>
      <c r="K33" s="408">
        <f t="shared" si="3"/>
        <v>0.501</v>
      </c>
      <c r="L33" s="438">
        <v>7606</v>
      </c>
      <c r="M33" s="439">
        <v>7606</v>
      </c>
      <c r="N33" s="408">
        <f>L33-M33</f>
        <v>0</v>
      </c>
      <c r="O33" s="408">
        <f t="shared" si="4"/>
        <v>0</v>
      </c>
      <c r="P33" s="408">
        <f t="shared" si="5"/>
        <v>0</v>
      </c>
      <c r="Q33" s="397"/>
    </row>
    <row r="34" spans="1:17" ht="22.5" customHeight="1">
      <c r="A34" s="326"/>
      <c r="B34" s="353" t="s">
        <v>173</v>
      </c>
      <c r="C34" s="389"/>
      <c r="D34" s="103"/>
      <c r="E34" s="103"/>
      <c r="F34" s="400"/>
      <c r="G34" s="605"/>
      <c r="H34" s="604"/>
      <c r="I34" s="408"/>
      <c r="J34" s="408"/>
      <c r="K34" s="408"/>
      <c r="L34" s="409"/>
      <c r="M34" s="408"/>
      <c r="N34" s="408"/>
      <c r="O34" s="408"/>
      <c r="P34" s="408"/>
      <c r="Q34" s="397"/>
    </row>
    <row r="35" spans="1:17" s="716" customFormat="1" ht="22.5" customHeight="1">
      <c r="A35" s="326">
        <v>22</v>
      </c>
      <c r="B35" s="355" t="s">
        <v>15</v>
      </c>
      <c r="C35" s="389">
        <v>5269210</v>
      </c>
      <c r="D35" s="103" t="s">
        <v>12</v>
      </c>
      <c r="E35" s="115" t="s">
        <v>354</v>
      </c>
      <c r="F35" s="400">
        <v>-1000</v>
      </c>
      <c r="G35" s="441">
        <v>996923</v>
      </c>
      <c r="H35" s="442">
        <v>998258</v>
      </c>
      <c r="I35" s="405">
        <f>G35-H35</f>
        <v>-1335</v>
      </c>
      <c r="J35" s="405">
        <f>$F35*I35</f>
        <v>1335000</v>
      </c>
      <c r="K35" s="405">
        <f>J35/1000000</f>
        <v>1.335</v>
      </c>
      <c r="L35" s="441">
        <v>999969</v>
      </c>
      <c r="M35" s="442">
        <v>999973</v>
      </c>
      <c r="N35" s="405">
        <f>L35-M35</f>
        <v>-4</v>
      </c>
      <c r="O35" s="405">
        <f>$F35*N35</f>
        <v>4000</v>
      </c>
      <c r="P35" s="405">
        <f>O35/1000000</f>
        <v>0.004</v>
      </c>
      <c r="Q35" s="771"/>
    </row>
    <row r="36" spans="1:17" s="716" customFormat="1" ht="22.5" customHeight="1">
      <c r="A36" s="326">
        <v>23</v>
      </c>
      <c r="B36" s="388" t="s">
        <v>16</v>
      </c>
      <c r="C36" s="389">
        <v>5269211</v>
      </c>
      <c r="D36" s="151" t="s">
        <v>12</v>
      </c>
      <c r="E36" s="115" t="s">
        <v>354</v>
      </c>
      <c r="F36" s="400">
        <v>-1000</v>
      </c>
      <c r="G36" s="441">
        <v>999722</v>
      </c>
      <c r="H36" s="442">
        <v>999930</v>
      </c>
      <c r="I36" s="405">
        <f>G36-H36</f>
        <v>-208</v>
      </c>
      <c r="J36" s="405">
        <f>$F36*I36</f>
        <v>208000</v>
      </c>
      <c r="K36" s="405">
        <f>J36/1000000</f>
        <v>0.208</v>
      </c>
      <c r="L36" s="441">
        <v>999993</v>
      </c>
      <c r="M36" s="442">
        <v>999993</v>
      </c>
      <c r="N36" s="405">
        <f>L36-M36</f>
        <v>0</v>
      </c>
      <c r="O36" s="405">
        <f>$F36*N36</f>
        <v>0</v>
      </c>
      <c r="P36" s="405">
        <f>O36/1000000</f>
        <v>0</v>
      </c>
      <c r="Q36" s="804"/>
    </row>
    <row r="37" spans="1:17" ht="22.5" customHeight="1">
      <c r="A37" s="326"/>
      <c r="B37" s="390" t="s">
        <v>174</v>
      </c>
      <c r="C37" s="389"/>
      <c r="D37" s="151"/>
      <c r="E37" s="151"/>
      <c r="F37" s="398"/>
      <c r="G37" s="605"/>
      <c r="H37" s="604"/>
      <c r="I37" s="408"/>
      <c r="J37" s="408"/>
      <c r="K37" s="408"/>
      <c r="L37" s="409"/>
      <c r="M37" s="408"/>
      <c r="N37" s="408"/>
      <c r="O37" s="408"/>
      <c r="P37" s="408"/>
      <c r="Q37" s="397"/>
    </row>
    <row r="38" spans="1:17" s="716" customFormat="1" ht="22.5" customHeight="1">
      <c r="A38" s="326">
        <v>24</v>
      </c>
      <c r="B38" s="388" t="s">
        <v>130</v>
      </c>
      <c r="C38" s="389">
        <v>4864964</v>
      </c>
      <c r="D38" s="151" t="s">
        <v>12</v>
      </c>
      <c r="E38" s="115" t="s">
        <v>354</v>
      </c>
      <c r="F38" s="400">
        <v>-1000</v>
      </c>
      <c r="G38" s="441">
        <v>988</v>
      </c>
      <c r="H38" s="442">
        <v>988</v>
      </c>
      <c r="I38" s="405">
        <f aca="true" t="shared" si="6" ref="I38:I45">G38-H38</f>
        <v>0</v>
      </c>
      <c r="J38" s="405">
        <f t="shared" si="2"/>
        <v>0</v>
      </c>
      <c r="K38" s="405">
        <f t="shared" si="3"/>
        <v>0</v>
      </c>
      <c r="L38" s="441">
        <v>967725</v>
      </c>
      <c r="M38" s="442">
        <v>967725</v>
      </c>
      <c r="N38" s="405">
        <f aca="true" t="shared" si="7" ref="N38:N45">L38-M38</f>
        <v>0</v>
      </c>
      <c r="O38" s="405">
        <f t="shared" si="4"/>
        <v>0</v>
      </c>
      <c r="P38" s="405">
        <f t="shared" si="5"/>
        <v>0</v>
      </c>
      <c r="Q38" s="771"/>
    </row>
    <row r="39" spans="1:17" s="716" customFormat="1" ht="22.5" customHeight="1">
      <c r="A39" s="326"/>
      <c r="B39" s="388"/>
      <c r="C39" s="389"/>
      <c r="D39" s="151"/>
      <c r="E39" s="115"/>
      <c r="F39" s="400"/>
      <c r="G39" s="441"/>
      <c r="H39" s="442"/>
      <c r="I39" s="405"/>
      <c r="J39" s="405"/>
      <c r="K39" s="405">
        <v>-0.13</v>
      </c>
      <c r="L39" s="441"/>
      <c r="M39" s="442"/>
      <c r="N39" s="405"/>
      <c r="O39" s="405"/>
      <c r="P39" s="405">
        <v>0.014</v>
      </c>
      <c r="Q39" s="735" t="s">
        <v>435</v>
      </c>
    </row>
    <row r="40" spans="1:17" s="716" customFormat="1" ht="22.5" customHeight="1">
      <c r="A40" s="326"/>
      <c r="B40" s="388" t="s">
        <v>130</v>
      </c>
      <c r="C40" s="389">
        <v>4865010</v>
      </c>
      <c r="D40" s="151" t="s">
        <v>12</v>
      </c>
      <c r="E40" s="115" t="s">
        <v>354</v>
      </c>
      <c r="F40" s="400">
        <v>-1000</v>
      </c>
      <c r="G40" s="441">
        <v>201</v>
      </c>
      <c r="H40" s="442">
        <v>0</v>
      </c>
      <c r="I40" s="405">
        <f>G40-H40</f>
        <v>201</v>
      </c>
      <c r="J40" s="405">
        <f>$F40*I40</f>
        <v>-201000</v>
      </c>
      <c r="K40" s="405">
        <f>J40/1000000</f>
        <v>-0.201</v>
      </c>
      <c r="L40" s="441">
        <v>999898</v>
      </c>
      <c r="M40" s="442">
        <v>1000000</v>
      </c>
      <c r="N40" s="405">
        <f>L40-M40</f>
        <v>-102</v>
      </c>
      <c r="O40" s="405">
        <f>$F40*N40</f>
        <v>102000</v>
      </c>
      <c r="P40" s="405">
        <f>O40/1000000</f>
        <v>0.102</v>
      </c>
      <c r="Q40" s="771" t="s">
        <v>425</v>
      </c>
    </row>
    <row r="41" spans="1:17" s="716" customFormat="1" ht="22.5" customHeight="1">
      <c r="A41" s="326">
        <v>25</v>
      </c>
      <c r="B41" s="388" t="s">
        <v>131</v>
      </c>
      <c r="C41" s="389">
        <v>4864965</v>
      </c>
      <c r="D41" s="151" t="s">
        <v>12</v>
      </c>
      <c r="E41" s="115" t="s">
        <v>354</v>
      </c>
      <c r="F41" s="400">
        <v>-1000</v>
      </c>
      <c r="G41" s="441">
        <v>990250</v>
      </c>
      <c r="H41" s="442">
        <v>990949</v>
      </c>
      <c r="I41" s="405">
        <f t="shared" si="6"/>
        <v>-699</v>
      </c>
      <c r="J41" s="405">
        <f t="shared" si="2"/>
        <v>699000</v>
      </c>
      <c r="K41" s="405">
        <f t="shared" si="3"/>
        <v>0.699</v>
      </c>
      <c r="L41" s="441">
        <v>946916</v>
      </c>
      <c r="M41" s="442">
        <v>947102</v>
      </c>
      <c r="N41" s="405">
        <f t="shared" si="7"/>
        <v>-186</v>
      </c>
      <c r="O41" s="405">
        <f t="shared" si="4"/>
        <v>186000</v>
      </c>
      <c r="P41" s="405">
        <f t="shared" si="5"/>
        <v>0.186</v>
      </c>
      <c r="Q41" s="771"/>
    </row>
    <row r="42" spans="1:17" s="716" customFormat="1" ht="22.5" customHeight="1">
      <c r="A42" s="326">
        <v>26</v>
      </c>
      <c r="B42" s="388" t="s">
        <v>175</v>
      </c>
      <c r="C42" s="389">
        <v>4864890</v>
      </c>
      <c r="D42" s="151" t="s">
        <v>12</v>
      </c>
      <c r="E42" s="115" t="s">
        <v>354</v>
      </c>
      <c r="F42" s="400">
        <v>-1000</v>
      </c>
      <c r="G42" s="441">
        <v>995596</v>
      </c>
      <c r="H42" s="442">
        <v>995596</v>
      </c>
      <c r="I42" s="405">
        <f t="shared" si="6"/>
        <v>0</v>
      </c>
      <c r="J42" s="405">
        <f t="shared" si="2"/>
        <v>0</v>
      </c>
      <c r="K42" s="405">
        <f t="shared" si="3"/>
        <v>0</v>
      </c>
      <c r="L42" s="441">
        <v>956880</v>
      </c>
      <c r="M42" s="442">
        <v>956880</v>
      </c>
      <c r="N42" s="405">
        <f t="shared" si="7"/>
        <v>0</v>
      </c>
      <c r="O42" s="405">
        <f t="shared" si="4"/>
        <v>0</v>
      </c>
      <c r="P42" s="405">
        <f t="shared" si="5"/>
        <v>0</v>
      </c>
      <c r="Q42" s="771"/>
    </row>
    <row r="43" spans="1:17" s="716" customFormat="1" ht="22.5" customHeight="1">
      <c r="A43" s="326">
        <v>27</v>
      </c>
      <c r="B43" s="355" t="s">
        <v>176</v>
      </c>
      <c r="C43" s="389">
        <v>4864933</v>
      </c>
      <c r="D43" s="103" t="s">
        <v>12</v>
      </c>
      <c r="E43" s="115" t="s">
        <v>354</v>
      </c>
      <c r="F43" s="400">
        <v>-1000</v>
      </c>
      <c r="G43" s="441">
        <v>997169</v>
      </c>
      <c r="H43" s="442">
        <v>997230</v>
      </c>
      <c r="I43" s="405">
        <f t="shared" si="6"/>
        <v>-61</v>
      </c>
      <c r="J43" s="405">
        <f t="shared" si="2"/>
        <v>61000</v>
      </c>
      <c r="K43" s="405">
        <f t="shared" si="3"/>
        <v>0.061</v>
      </c>
      <c r="L43" s="441">
        <v>39069</v>
      </c>
      <c r="M43" s="442">
        <v>39203</v>
      </c>
      <c r="N43" s="405">
        <f t="shared" si="7"/>
        <v>-134</v>
      </c>
      <c r="O43" s="405">
        <f t="shared" si="4"/>
        <v>134000</v>
      </c>
      <c r="P43" s="405">
        <f t="shared" si="5"/>
        <v>0.134</v>
      </c>
      <c r="Q43" s="771"/>
    </row>
    <row r="44" spans="1:17" s="716" customFormat="1" ht="22.5" customHeight="1">
      <c r="A44" s="326">
        <v>28</v>
      </c>
      <c r="B44" s="388" t="s">
        <v>177</v>
      </c>
      <c r="C44" s="389">
        <v>4864904</v>
      </c>
      <c r="D44" s="151" t="s">
        <v>12</v>
      </c>
      <c r="E44" s="115" t="s">
        <v>354</v>
      </c>
      <c r="F44" s="400">
        <v>-1000</v>
      </c>
      <c r="G44" s="441">
        <v>1000192</v>
      </c>
      <c r="H44" s="442">
        <v>999920</v>
      </c>
      <c r="I44" s="405">
        <f>G44-H44</f>
        <v>272</v>
      </c>
      <c r="J44" s="405">
        <f>$F44*I44</f>
        <v>-272000</v>
      </c>
      <c r="K44" s="405">
        <f>J44/1000000</f>
        <v>-0.272</v>
      </c>
      <c r="L44" s="441">
        <v>999084</v>
      </c>
      <c r="M44" s="442">
        <v>999095</v>
      </c>
      <c r="N44" s="405">
        <f>L44-M44</f>
        <v>-11</v>
      </c>
      <c r="O44" s="405">
        <f>$F44*N44</f>
        <v>11000</v>
      </c>
      <c r="P44" s="405">
        <f>O44/1000000</f>
        <v>0.011</v>
      </c>
      <c r="Q44" s="771"/>
    </row>
    <row r="45" spans="1:17" ht="22.5" customHeight="1" thickBot="1">
      <c r="A45" s="326">
        <v>29</v>
      </c>
      <c r="B45" s="388" t="s">
        <v>178</v>
      </c>
      <c r="C45" s="389">
        <v>4864907</v>
      </c>
      <c r="D45" s="151" t="s">
        <v>12</v>
      </c>
      <c r="E45" s="115" t="s">
        <v>354</v>
      </c>
      <c r="F45" s="568">
        <v>-1000</v>
      </c>
      <c r="G45" s="438">
        <v>997182</v>
      </c>
      <c r="H45" s="439">
        <v>996966</v>
      </c>
      <c r="I45" s="408">
        <f t="shared" si="6"/>
        <v>216</v>
      </c>
      <c r="J45" s="408">
        <f t="shared" si="2"/>
        <v>-216000</v>
      </c>
      <c r="K45" s="408">
        <f t="shared" si="3"/>
        <v>-0.216</v>
      </c>
      <c r="L45" s="438">
        <v>866959</v>
      </c>
      <c r="M45" s="439">
        <v>866972</v>
      </c>
      <c r="N45" s="408">
        <f t="shared" si="7"/>
        <v>-13</v>
      </c>
      <c r="O45" s="408">
        <f t="shared" si="4"/>
        <v>13000</v>
      </c>
      <c r="P45" s="408">
        <f t="shared" si="5"/>
        <v>0.013</v>
      </c>
      <c r="Q45" s="397"/>
    </row>
    <row r="46" spans="1:17" ht="18" customHeight="1" thickTop="1">
      <c r="A46" s="352"/>
      <c r="B46" s="391"/>
      <c r="C46" s="392"/>
      <c r="D46" s="311"/>
      <c r="E46" s="312"/>
      <c r="F46" s="400"/>
      <c r="G46" s="606"/>
      <c r="H46" s="607"/>
      <c r="I46" s="414"/>
      <c r="J46" s="414"/>
      <c r="K46" s="414"/>
      <c r="L46" s="414"/>
      <c r="M46" s="415"/>
      <c r="N46" s="414"/>
      <c r="O46" s="414"/>
      <c r="P46" s="414"/>
      <c r="Q46" s="25"/>
    </row>
    <row r="47" spans="1:17" ht="18" customHeight="1" thickBot="1">
      <c r="A47" s="523" t="s">
        <v>343</v>
      </c>
      <c r="B47" s="393"/>
      <c r="C47" s="394"/>
      <c r="D47" s="313"/>
      <c r="E47" s="314"/>
      <c r="F47" s="400"/>
      <c r="G47" s="608"/>
      <c r="H47" s="609"/>
      <c r="I47" s="418"/>
      <c r="J47" s="418"/>
      <c r="K47" s="418"/>
      <c r="L47" s="418"/>
      <c r="M47" s="419"/>
      <c r="N47" s="418"/>
      <c r="O47" s="418"/>
      <c r="P47" s="532" t="str">
        <f>NDPL!$Q$1</f>
        <v>FEBRUARY-2015</v>
      </c>
      <c r="Q47" s="532"/>
    </row>
    <row r="48" spans="1:17" ht="21" customHeight="1" thickTop="1">
      <c r="A48" s="350"/>
      <c r="B48" s="353" t="s">
        <v>179</v>
      </c>
      <c r="C48" s="389"/>
      <c r="D48" s="103"/>
      <c r="E48" s="103"/>
      <c r="F48" s="569"/>
      <c r="G48" s="605"/>
      <c r="H48" s="604"/>
      <c r="I48" s="408"/>
      <c r="J48" s="408"/>
      <c r="K48" s="408"/>
      <c r="L48" s="409"/>
      <c r="M48" s="408"/>
      <c r="N48" s="408"/>
      <c r="O48" s="408"/>
      <c r="P48" s="408"/>
      <c r="Q48" s="180"/>
    </row>
    <row r="49" spans="1:17" s="716" customFormat="1" ht="21" customHeight="1">
      <c r="A49" s="326">
        <v>30</v>
      </c>
      <c r="B49" s="388" t="s">
        <v>15</v>
      </c>
      <c r="C49" s="389">
        <v>4864988</v>
      </c>
      <c r="D49" s="151" t="s">
        <v>12</v>
      </c>
      <c r="E49" s="115" t="s">
        <v>354</v>
      </c>
      <c r="F49" s="400">
        <v>-1000</v>
      </c>
      <c r="G49" s="441">
        <v>996924</v>
      </c>
      <c r="H49" s="442">
        <v>996885</v>
      </c>
      <c r="I49" s="405">
        <f>G49-H49</f>
        <v>39</v>
      </c>
      <c r="J49" s="405">
        <f t="shared" si="2"/>
        <v>-39000</v>
      </c>
      <c r="K49" s="405">
        <f t="shared" si="3"/>
        <v>-0.039</v>
      </c>
      <c r="L49" s="441">
        <v>972472</v>
      </c>
      <c r="M49" s="442">
        <v>972498</v>
      </c>
      <c r="N49" s="405">
        <f>L49-M49</f>
        <v>-26</v>
      </c>
      <c r="O49" s="405">
        <f t="shared" si="4"/>
        <v>26000</v>
      </c>
      <c r="P49" s="405">
        <f t="shared" si="5"/>
        <v>0.026</v>
      </c>
      <c r="Q49" s="725"/>
    </row>
    <row r="50" spans="1:17" s="716" customFormat="1" ht="21" customHeight="1">
      <c r="A50" s="326">
        <v>31</v>
      </c>
      <c r="B50" s="388" t="s">
        <v>16</v>
      </c>
      <c r="C50" s="389">
        <v>5128455</v>
      </c>
      <c r="D50" s="151" t="s">
        <v>12</v>
      </c>
      <c r="E50" s="115" t="s">
        <v>354</v>
      </c>
      <c r="F50" s="400">
        <v>-1000</v>
      </c>
      <c r="G50" s="441">
        <v>999137</v>
      </c>
      <c r="H50" s="442">
        <v>999030</v>
      </c>
      <c r="I50" s="405">
        <f>G50-H50</f>
        <v>107</v>
      </c>
      <c r="J50" s="405">
        <f>$F50*I50</f>
        <v>-107000</v>
      </c>
      <c r="K50" s="405">
        <f>J50/1000000</f>
        <v>-0.107</v>
      </c>
      <c r="L50" s="441">
        <v>999885</v>
      </c>
      <c r="M50" s="442">
        <v>999973</v>
      </c>
      <c r="N50" s="405">
        <f>L50-M50</f>
        <v>-88</v>
      </c>
      <c r="O50" s="405">
        <f>$F50*N50</f>
        <v>88000</v>
      </c>
      <c r="P50" s="405">
        <f>O50/1000000</f>
        <v>0.088</v>
      </c>
      <c r="Q50" s="725"/>
    </row>
    <row r="51" spans="1:17" s="716" customFormat="1" ht="21" customHeight="1">
      <c r="A51" s="326">
        <v>32</v>
      </c>
      <c r="B51" s="388" t="s">
        <v>17</v>
      </c>
      <c r="C51" s="389">
        <v>4864979</v>
      </c>
      <c r="D51" s="151" t="s">
        <v>12</v>
      </c>
      <c r="E51" s="115" t="s">
        <v>354</v>
      </c>
      <c r="F51" s="400">
        <v>-2000</v>
      </c>
      <c r="G51" s="441">
        <v>835</v>
      </c>
      <c r="H51" s="442">
        <v>347</v>
      </c>
      <c r="I51" s="405">
        <f>G51-H51</f>
        <v>488</v>
      </c>
      <c r="J51" s="405">
        <f t="shared" si="2"/>
        <v>-976000</v>
      </c>
      <c r="K51" s="405">
        <f t="shared" si="3"/>
        <v>-0.976</v>
      </c>
      <c r="L51" s="441">
        <v>969838</v>
      </c>
      <c r="M51" s="442">
        <v>969837</v>
      </c>
      <c r="N51" s="405">
        <f>L51-M51</f>
        <v>1</v>
      </c>
      <c r="O51" s="405">
        <f t="shared" si="4"/>
        <v>-2000</v>
      </c>
      <c r="P51" s="405">
        <f t="shared" si="5"/>
        <v>-0.002</v>
      </c>
      <c r="Q51" s="778"/>
    </row>
    <row r="52" spans="1:17" ht="21" customHeight="1">
      <c r="A52" s="326"/>
      <c r="B52" s="390" t="s">
        <v>180</v>
      </c>
      <c r="C52" s="389"/>
      <c r="D52" s="151"/>
      <c r="E52" s="151"/>
      <c r="F52" s="400"/>
      <c r="G52" s="605"/>
      <c r="H52" s="604"/>
      <c r="I52" s="408"/>
      <c r="J52" s="408"/>
      <c r="K52" s="408"/>
      <c r="L52" s="409"/>
      <c r="M52" s="408"/>
      <c r="N52" s="408"/>
      <c r="O52" s="408"/>
      <c r="P52" s="408"/>
      <c r="Q52" s="180"/>
    </row>
    <row r="53" spans="1:17" ht="21" customHeight="1">
      <c r="A53" s="326">
        <v>33</v>
      </c>
      <c r="B53" s="388" t="s">
        <v>15</v>
      </c>
      <c r="C53" s="389">
        <v>4864966</v>
      </c>
      <c r="D53" s="151" t="s">
        <v>12</v>
      </c>
      <c r="E53" s="115" t="s">
        <v>354</v>
      </c>
      <c r="F53" s="400">
        <v>-1000</v>
      </c>
      <c r="G53" s="438">
        <v>994396</v>
      </c>
      <c r="H53" s="439">
        <v>994540</v>
      </c>
      <c r="I53" s="408">
        <f>G53-H53</f>
        <v>-144</v>
      </c>
      <c r="J53" s="408">
        <f t="shared" si="2"/>
        <v>144000</v>
      </c>
      <c r="K53" s="408">
        <f t="shared" si="3"/>
        <v>0.144</v>
      </c>
      <c r="L53" s="438">
        <v>910222</v>
      </c>
      <c r="M53" s="439">
        <v>910222</v>
      </c>
      <c r="N53" s="408">
        <f>L53-M53</f>
        <v>0</v>
      </c>
      <c r="O53" s="408">
        <f t="shared" si="4"/>
        <v>0</v>
      </c>
      <c r="P53" s="408">
        <f t="shared" si="5"/>
        <v>0</v>
      </c>
      <c r="Q53" s="180"/>
    </row>
    <row r="54" spans="1:17" ht="21" customHeight="1">
      <c r="A54" s="326">
        <v>34</v>
      </c>
      <c r="B54" s="388" t="s">
        <v>16</v>
      </c>
      <c r="C54" s="389">
        <v>4864967</v>
      </c>
      <c r="D54" s="151" t="s">
        <v>12</v>
      </c>
      <c r="E54" s="115" t="s">
        <v>354</v>
      </c>
      <c r="F54" s="400">
        <v>-1000</v>
      </c>
      <c r="G54" s="438">
        <v>994697</v>
      </c>
      <c r="H54" s="439">
        <v>994697</v>
      </c>
      <c r="I54" s="408">
        <f>G54-H54</f>
        <v>0</v>
      </c>
      <c r="J54" s="408">
        <f t="shared" si="2"/>
        <v>0</v>
      </c>
      <c r="K54" s="408">
        <f t="shared" si="3"/>
        <v>0</v>
      </c>
      <c r="L54" s="438">
        <v>927917</v>
      </c>
      <c r="M54" s="439">
        <v>927917</v>
      </c>
      <c r="N54" s="408">
        <f>L54-M54</f>
        <v>0</v>
      </c>
      <c r="O54" s="408">
        <f t="shared" si="4"/>
        <v>0</v>
      </c>
      <c r="P54" s="408">
        <f t="shared" si="5"/>
        <v>0</v>
      </c>
      <c r="Q54" s="180"/>
    </row>
    <row r="55" spans="1:17" ht="21" customHeight="1">
      <c r="A55" s="326">
        <v>35</v>
      </c>
      <c r="B55" s="388" t="s">
        <v>17</v>
      </c>
      <c r="C55" s="389">
        <v>4865000</v>
      </c>
      <c r="D55" s="151" t="s">
        <v>12</v>
      </c>
      <c r="E55" s="115" t="s">
        <v>354</v>
      </c>
      <c r="F55" s="400">
        <v>-1000</v>
      </c>
      <c r="G55" s="438">
        <v>998128</v>
      </c>
      <c r="H55" s="439">
        <v>998221</v>
      </c>
      <c r="I55" s="408">
        <f>G55-H55</f>
        <v>-93</v>
      </c>
      <c r="J55" s="408">
        <f t="shared" si="2"/>
        <v>93000</v>
      </c>
      <c r="K55" s="408">
        <f t="shared" si="3"/>
        <v>0.093</v>
      </c>
      <c r="L55" s="438">
        <v>995155</v>
      </c>
      <c r="M55" s="439">
        <v>995155</v>
      </c>
      <c r="N55" s="408">
        <f>L55-M55</f>
        <v>0</v>
      </c>
      <c r="O55" s="408">
        <f t="shared" si="4"/>
        <v>0</v>
      </c>
      <c r="P55" s="408">
        <f t="shared" si="5"/>
        <v>0</v>
      </c>
      <c r="Q55" s="549"/>
    </row>
    <row r="56" spans="1:17" ht="21" customHeight="1">
      <c r="A56" s="326">
        <v>36</v>
      </c>
      <c r="B56" s="388" t="s">
        <v>168</v>
      </c>
      <c r="C56" s="389">
        <v>5128468</v>
      </c>
      <c r="D56" s="151" t="s">
        <v>12</v>
      </c>
      <c r="E56" s="115" t="s">
        <v>354</v>
      </c>
      <c r="F56" s="400">
        <v>-1000</v>
      </c>
      <c r="G56" s="441">
        <v>984239</v>
      </c>
      <c r="H56" s="442">
        <v>985605</v>
      </c>
      <c r="I56" s="405">
        <f>G56-H56</f>
        <v>-1366</v>
      </c>
      <c r="J56" s="405">
        <f>$F56*I56</f>
        <v>1366000</v>
      </c>
      <c r="K56" s="405">
        <f>J56/1000000</f>
        <v>1.366</v>
      </c>
      <c r="L56" s="441">
        <v>988581</v>
      </c>
      <c r="M56" s="442">
        <v>988581</v>
      </c>
      <c r="N56" s="405">
        <f>L56-M56</f>
        <v>0</v>
      </c>
      <c r="O56" s="405">
        <f>$F56*N56</f>
        <v>0</v>
      </c>
      <c r="P56" s="405">
        <f>O56/1000000</f>
        <v>0</v>
      </c>
      <c r="Q56" s="571"/>
    </row>
    <row r="57" spans="1:17" ht="21" customHeight="1">
      <c r="A57" s="326"/>
      <c r="B57" s="390" t="s">
        <v>121</v>
      </c>
      <c r="C57" s="389"/>
      <c r="D57" s="151"/>
      <c r="E57" s="115"/>
      <c r="F57" s="398"/>
      <c r="G57" s="605"/>
      <c r="H57" s="610"/>
      <c r="I57" s="408"/>
      <c r="J57" s="408"/>
      <c r="K57" s="408"/>
      <c r="L57" s="409"/>
      <c r="M57" s="405"/>
      <c r="N57" s="408"/>
      <c r="O57" s="408"/>
      <c r="P57" s="408"/>
      <c r="Q57" s="180"/>
    </row>
    <row r="58" spans="1:17" s="716" customFormat="1" ht="21" customHeight="1">
      <c r="A58" s="326">
        <v>37</v>
      </c>
      <c r="B58" s="388" t="s">
        <v>376</v>
      </c>
      <c r="C58" s="389">
        <v>4864827</v>
      </c>
      <c r="D58" s="151" t="s">
        <v>12</v>
      </c>
      <c r="E58" s="115" t="s">
        <v>354</v>
      </c>
      <c r="F58" s="398">
        <v>-666.666</v>
      </c>
      <c r="G58" s="441">
        <v>979789</v>
      </c>
      <c r="H58" s="442">
        <v>979809</v>
      </c>
      <c r="I58" s="405">
        <f>G58-H58</f>
        <v>-20</v>
      </c>
      <c r="J58" s="405">
        <f t="shared" si="2"/>
        <v>13333.320000000002</v>
      </c>
      <c r="K58" s="405">
        <f t="shared" si="3"/>
        <v>0.013333320000000001</v>
      </c>
      <c r="L58" s="441">
        <v>978858</v>
      </c>
      <c r="M58" s="442">
        <v>978858</v>
      </c>
      <c r="N58" s="405">
        <f>L58-M58</f>
        <v>0</v>
      </c>
      <c r="O58" s="405">
        <f t="shared" si="4"/>
        <v>0</v>
      </c>
      <c r="P58" s="405">
        <f t="shared" si="5"/>
        <v>0</v>
      </c>
      <c r="Q58" s="729"/>
    </row>
    <row r="59" spans="1:17" s="716" customFormat="1" ht="21" customHeight="1">
      <c r="A59" s="326">
        <v>38</v>
      </c>
      <c r="B59" s="388" t="s">
        <v>182</v>
      </c>
      <c r="C59" s="389">
        <v>4864952</v>
      </c>
      <c r="D59" s="151" t="s">
        <v>12</v>
      </c>
      <c r="E59" s="115" t="s">
        <v>354</v>
      </c>
      <c r="F59" s="398">
        <v>-2500</v>
      </c>
      <c r="G59" s="441">
        <v>994943</v>
      </c>
      <c r="H59" s="442">
        <v>995471</v>
      </c>
      <c r="I59" s="405">
        <f>G59-H59</f>
        <v>-528</v>
      </c>
      <c r="J59" s="405">
        <f t="shared" si="2"/>
        <v>1320000</v>
      </c>
      <c r="K59" s="405">
        <f t="shared" si="3"/>
        <v>1.32</v>
      </c>
      <c r="L59" s="441">
        <v>501</v>
      </c>
      <c r="M59" s="442">
        <v>501</v>
      </c>
      <c r="N59" s="405">
        <f>L59-M59</f>
        <v>0</v>
      </c>
      <c r="O59" s="405">
        <f t="shared" si="4"/>
        <v>0</v>
      </c>
      <c r="P59" s="405">
        <f t="shared" si="5"/>
        <v>0</v>
      </c>
      <c r="Q59" s="725"/>
    </row>
    <row r="60" spans="1:17" ht="22.5" customHeight="1">
      <c r="A60" s="326"/>
      <c r="B60" s="390" t="s">
        <v>378</v>
      </c>
      <c r="C60" s="389"/>
      <c r="D60" s="151"/>
      <c r="E60" s="115"/>
      <c r="F60" s="398"/>
      <c r="G60" s="605"/>
      <c r="H60" s="610"/>
      <c r="I60" s="408"/>
      <c r="J60" s="408"/>
      <c r="K60" s="408"/>
      <c r="L60" s="412"/>
      <c r="M60" s="405"/>
      <c r="N60" s="408"/>
      <c r="O60" s="408"/>
      <c r="P60" s="408"/>
      <c r="Q60" s="180"/>
    </row>
    <row r="61" spans="1:17" s="716" customFormat="1" ht="21" customHeight="1">
      <c r="A61" s="326">
        <v>39</v>
      </c>
      <c r="B61" s="388" t="s">
        <v>376</v>
      </c>
      <c r="C61" s="389">
        <v>4865024</v>
      </c>
      <c r="D61" s="151" t="s">
        <v>12</v>
      </c>
      <c r="E61" s="115" t="s">
        <v>354</v>
      </c>
      <c r="F61" s="575">
        <v>-2000</v>
      </c>
      <c r="G61" s="441">
        <v>3341</v>
      </c>
      <c r="H61" s="442">
        <v>3005</v>
      </c>
      <c r="I61" s="405">
        <f>G61-H61</f>
        <v>336</v>
      </c>
      <c r="J61" s="405">
        <f t="shared" si="2"/>
        <v>-672000</v>
      </c>
      <c r="K61" s="405">
        <f t="shared" si="3"/>
        <v>-0.672</v>
      </c>
      <c r="L61" s="441">
        <v>1930</v>
      </c>
      <c r="M61" s="442">
        <v>1930</v>
      </c>
      <c r="N61" s="405">
        <f>L61-M61</f>
        <v>0</v>
      </c>
      <c r="O61" s="405">
        <f t="shared" si="4"/>
        <v>0</v>
      </c>
      <c r="P61" s="405">
        <f t="shared" si="5"/>
        <v>0</v>
      </c>
      <c r="Q61" s="725"/>
    </row>
    <row r="62" spans="1:17" ht="21" customHeight="1">
      <c r="A62" s="326">
        <v>40</v>
      </c>
      <c r="B62" s="388" t="s">
        <v>182</v>
      </c>
      <c r="C62" s="389">
        <v>4864920</v>
      </c>
      <c r="D62" s="151" t="s">
        <v>12</v>
      </c>
      <c r="E62" s="115" t="s">
        <v>354</v>
      </c>
      <c r="F62" s="575">
        <v>-2000</v>
      </c>
      <c r="G62" s="438">
        <v>179</v>
      </c>
      <c r="H62" s="439">
        <v>90</v>
      </c>
      <c r="I62" s="408">
        <f>G62-H62</f>
        <v>89</v>
      </c>
      <c r="J62" s="408">
        <f t="shared" si="2"/>
        <v>-178000</v>
      </c>
      <c r="K62" s="408">
        <f t="shared" si="3"/>
        <v>-0.178</v>
      </c>
      <c r="L62" s="438">
        <v>1000</v>
      </c>
      <c r="M62" s="439">
        <v>1000</v>
      </c>
      <c r="N62" s="408">
        <f>L62-M62</f>
        <v>0</v>
      </c>
      <c r="O62" s="408">
        <f t="shared" si="4"/>
        <v>0</v>
      </c>
      <c r="P62" s="408">
        <f t="shared" si="5"/>
        <v>0</v>
      </c>
      <c r="Q62" s="180"/>
    </row>
    <row r="63" spans="1:17" ht="21" customHeight="1">
      <c r="A63" s="326"/>
      <c r="B63" s="684" t="s">
        <v>384</v>
      </c>
      <c r="C63" s="389"/>
      <c r="D63" s="151"/>
      <c r="E63" s="115"/>
      <c r="F63" s="575"/>
      <c r="G63" s="438"/>
      <c r="H63" s="439"/>
      <c r="I63" s="408"/>
      <c r="J63" s="408"/>
      <c r="K63" s="408"/>
      <c r="L63" s="438"/>
      <c r="M63" s="439"/>
      <c r="N63" s="408"/>
      <c r="O63" s="408"/>
      <c r="P63" s="408"/>
      <c r="Q63" s="180"/>
    </row>
    <row r="64" spans="1:17" ht="21" customHeight="1">
      <c r="A64" s="326">
        <v>41</v>
      </c>
      <c r="B64" s="388" t="s">
        <v>376</v>
      </c>
      <c r="C64" s="389">
        <v>5128414</v>
      </c>
      <c r="D64" s="151" t="s">
        <v>12</v>
      </c>
      <c r="E64" s="115" t="s">
        <v>354</v>
      </c>
      <c r="F64" s="575">
        <v>-1000</v>
      </c>
      <c r="G64" s="438">
        <v>933195</v>
      </c>
      <c r="H64" s="439">
        <v>934043</v>
      </c>
      <c r="I64" s="408">
        <f>G64-H64</f>
        <v>-848</v>
      </c>
      <c r="J64" s="408">
        <f t="shared" si="2"/>
        <v>848000</v>
      </c>
      <c r="K64" s="408">
        <f t="shared" si="3"/>
        <v>0.848</v>
      </c>
      <c r="L64" s="438">
        <v>990421</v>
      </c>
      <c r="M64" s="439">
        <v>990421</v>
      </c>
      <c r="N64" s="408">
        <f>L64-M64</f>
        <v>0</v>
      </c>
      <c r="O64" s="408">
        <f t="shared" si="4"/>
        <v>0</v>
      </c>
      <c r="P64" s="408">
        <f t="shared" si="5"/>
        <v>0</v>
      </c>
      <c r="Q64" s="180"/>
    </row>
    <row r="65" spans="1:17" ht="21" customHeight="1">
      <c r="A65" s="326">
        <v>42</v>
      </c>
      <c r="B65" s="388" t="s">
        <v>182</v>
      </c>
      <c r="C65" s="389">
        <v>5128416</v>
      </c>
      <c r="D65" s="151" t="s">
        <v>12</v>
      </c>
      <c r="E65" s="115" t="s">
        <v>354</v>
      </c>
      <c r="F65" s="575">
        <v>-1000</v>
      </c>
      <c r="G65" s="438">
        <v>942022</v>
      </c>
      <c r="H65" s="439">
        <v>942921</v>
      </c>
      <c r="I65" s="408">
        <f>G65-H65</f>
        <v>-899</v>
      </c>
      <c r="J65" s="408">
        <f t="shared" si="2"/>
        <v>899000</v>
      </c>
      <c r="K65" s="408">
        <f t="shared" si="3"/>
        <v>0.899</v>
      </c>
      <c r="L65" s="438">
        <v>994531</v>
      </c>
      <c r="M65" s="439">
        <v>994531</v>
      </c>
      <c r="N65" s="408">
        <f>L65-M65</f>
        <v>0</v>
      </c>
      <c r="O65" s="408">
        <f t="shared" si="4"/>
        <v>0</v>
      </c>
      <c r="P65" s="408">
        <f t="shared" si="5"/>
        <v>0</v>
      </c>
      <c r="Q65" s="180"/>
    </row>
    <row r="66" spans="1:17" ht="21" customHeight="1">
      <c r="A66" s="326"/>
      <c r="B66" s="684" t="s">
        <v>393</v>
      </c>
      <c r="C66" s="389"/>
      <c r="D66" s="151"/>
      <c r="E66" s="115"/>
      <c r="F66" s="575"/>
      <c r="G66" s="438"/>
      <c r="H66" s="439"/>
      <c r="I66" s="408"/>
      <c r="J66" s="408"/>
      <c r="K66" s="408"/>
      <c r="L66" s="438"/>
      <c r="M66" s="439"/>
      <c r="N66" s="408"/>
      <c r="O66" s="408"/>
      <c r="P66" s="408"/>
      <c r="Q66" s="180"/>
    </row>
    <row r="67" spans="1:17" s="716" customFormat="1" ht="21" customHeight="1">
      <c r="A67" s="326">
        <v>43</v>
      </c>
      <c r="B67" s="388" t="s">
        <v>394</v>
      </c>
      <c r="C67" s="389">
        <v>5100228</v>
      </c>
      <c r="D67" s="151" t="s">
        <v>12</v>
      </c>
      <c r="E67" s="115" t="s">
        <v>354</v>
      </c>
      <c r="F67" s="575">
        <v>800</v>
      </c>
      <c r="G67" s="441">
        <v>993096</v>
      </c>
      <c r="H67" s="442">
        <v>993096</v>
      </c>
      <c r="I67" s="405">
        <f>G67-H67</f>
        <v>0</v>
      </c>
      <c r="J67" s="405">
        <f t="shared" si="2"/>
        <v>0</v>
      </c>
      <c r="K67" s="405">
        <f t="shared" si="3"/>
        <v>0</v>
      </c>
      <c r="L67" s="441">
        <v>1367</v>
      </c>
      <c r="M67" s="442">
        <v>1367</v>
      </c>
      <c r="N67" s="405">
        <f>L67-M67</f>
        <v>0</v>
      </c>
      <c r="O67" s="405">
        <f t="shared" si="4"/>
        <v>0</v>
      </c>
      <c r="P67" s="405">
        <f t="shared" si="5"/>
        <v>0</v>
      </c>
      <c r="Q67" s="725"/>
    </row>
    <row r="68" spans="1:17" s="751" customFormat="1" ht="21" customHeight="1">
      <c r="A68" s="326">
        <v>44</v>
      </c>
      <c r="B68" s="477" t="s">
        <v>395</v>
      </c>
      <c r="C68" s="389">
        <v>5128441</v>
      </c>
      <c r="D68" s="151" t="s">
        <v>12</v>
      </c>
      <c r="E68" s="115" t="s">
        <v>354</v>
      </c>
      <c r="F68" s="575">
        <v>800</v>
      </c>
      <c r="G68" s="441">
        <v>26051</v>
      </c>
      <c r="H68" s="442">
        <v>25929</v>
      </c>
      <c r="I68" s="405">
        <f>G68-H68</f>
        <v>122</v>
      </c>
      <c r="J68" s="405">
        <f t="shared" si="2"/>
        <v>97600</v>
      </c>
      <c r="K68" s="405">
        <f t="shared" si="3"/>
        <v>0.0976</v>
      </c>
      <c r="L68" s="441">
        <v>1521</v>
      </c>
      <c r="M68" s="442">
        <v>1521</v>
      </c>
      <c r="N68" s="405">
        <f>L68-M68</f>
        <v>0</v>
      </c>
      <c r="O68" s="405">
        <f t="shared" si="4"/>
        <v>0</v>
      </c>
      <c r="P68" s="405">
        <f t="shared" si="5"/>
        <v>0</v>
      </c>
      <c r="Q68" s="725"/>
    </row>
    <row r="69" spans="1:17" ht="21" customHeight="1">
      <c r="A69" s="326">
        <v>45</v>
      </c>
      <c r="B69" s="388" t="s">
        <v>370</v>
      </c>
      <c r="C69" s="389">
        <v>5128443</v>
      </c>
      <c r="D69" s="151" t="s">
        <v>12</v>
      </c>
      <c r="E69" s="115" t="s">
        <v>354</v>
      </c>
      <c r="F69" s="575">
        <v>800</v>
      </c>
      <c r="G69" s="441">
        <v>921684</v>
      </c>
      <c r="H69" s="442">
        <v>923509</v>
      </c>
      <c r="I69" s="405">
        <f>G69-H69</f>
        <v>-1825</v>
      </c>
      <c r="J69" s="405">
        <f t="shared" si="2"/>
        <v>-1460000</v>
      </c>
      <c r="K69" s="405">
        <f t="shared" si="3"/>
        <v>-1.46</v>
      </c>
      <c r="L69" s="441">
        <v>999636</v>
      </c>
      <c r="M69" s="442">
        <v>999636</v>
      </c>
      <c r="N69" s="405">
        <f>L69-M69</f>
        <v>0</v>
      </c>
      <c r="O69" s="405">
        <f t="shared" si="4"/>
        <v>0</v>
      </c>
      <c r="P69" s="405">
        <f t="shared" si="5"/>
        <v>0</v>
      </c>
      <c r="Q69" s="725"/>
    </row>
    <row r="70" spans="1:17" s="716" customFormat="1" ht="21" customHeight="1">
      <c r="A70" s="326">
        <v>46</v>
      </c>
      <c r="B70" s="388" t="s">
        <v>398</v>
      </c>
      <c r="C70" s="389">
        <v>5128407</v>
      </c>
      <c r="D70" s="151" t="s">
        <v>12</v>
      </c>
      <c r="E70" s="115" t="s">
        <v>354</v>
      </c>
      <c r="F70" s="575">
        <v>-2000</v>
      </c>
      <c r="G70" s="442">
        <v>999430</v>
      </c>
      <c r="H70" s="442">
        <v>999430</v>
      </c>
      <c r="I70" s="405">
        <f>G70-H70</f>
        <v>0</v>
      </c>
      <c r="J70" s="405">
        <f t="shared" si="2"/>
        <v>0</v>
      </c>
      <c r="K70" s="405">
        <f t="shared" si="3"/>
        <v>0</v>
      </c>
      <c r="L70" s="441">
        <v>999958</v>
      </c>
      <c r="M70" s="442">
        <v>999958</v>
      </c>
      <c r="N70" s="405">
        <f>L70-M70</f>
        <v>0</v>
      </c>
      <c r="O70" s="405">
        <f t="shared" si="4"/>
        <v>0</v>
      </c>
      <c r="P70" s="405">
        <f t="shared" si="5"/>
        <v>0</v>
      </c>
      <c r="Q70" s="725"/>
    </row>
    <row r="71" spans="1:17" ht="21" customHeight="1">
      <c r="A71" s="326"/>
      <c r="B71" s="353" t="s">
        <v>107</v>
      </c>
      <c r="C71" s="389"/>
      <c r="D71" s="103"/>
      <c r="E71" s="103"/>
      <c r="F71" s="398"/>
      <c r="G71" s="605"/>
      <c r="H71" s="610"/>
      <c r="I71" s="405"/>
      <c r="J71" s="405"/>
      <c r="K71" s="405"/>
      <c r="L71" s="412"/>
      <c r="M71" s="405"/>
      <c r="N71" s="405"/>
      <c r="O71" s="405"/>
      <c r="P71" s="405"/>
      <c r="Q71" s="725"/>
    </row>
    <row r="72" spans="1:17" ht="21" customHeight="1">
      <c r="A72" s="326">
        <v>47</v>
      </c>
      <c r="B72" s="388" t="s">
        <v>118</v>
      </c>
      <c r="C72" s="389">
        <v>4864951</v>
      </c>
      <c r="D72" s="151" t="s">
        <v>12</v>
      </c>
      <c r="E72" s="115" t="s">
        <v>354</v>
      </c>
      <c r="F72" s="400">
        <v>1000</v>
      </c>
      <c r="G72" s="441">
        <v>989840</v>
      </c>
      <c r="H72" s="442">
        <v>990349</v>
      </c>
      <c r="I72" s="405">
        <f>G72-H72</f>
        <v>-509</v>
      </c>
      <c r="J72" s="405">
        <f t="shared" si="2"/>
        <v>-509000</v>
      </c>
      <c r="K72" s="405">
        <f t="shared" si="3"/>
        <v>-0.509</v>
      </c>
      <c r="L72" s="441">
        <v>36473</v>
      </c>
      <c r="M72" s="442">
        <v>36473</v>
      </c>
      <c r="N72" s="405">
        <f>L72-M72</f>
        <v>0</v>
      </c>
      <c r="O72" s="405">
        <f t="shared" si="4"/>
        <v>0</v>
      </c>
      <c r="P72" s="405">
        <f t="shared" si="5"/>
        <v>0</v>
      </c>
      <c r="Q72" s="725"/>
    </row>
    <row r="73" spans="1:17" s="716" customFormat="1" ht="21" customHeight="1">
      <c r="A73" s="326">
        <v>48</v>
      </c>
      <c r="B73" s="388" t="s">
        <v>119</v>
      </c>
      <c r="C73" s="389">
        <v>4902501</v>
      </c>
      <c r="D73" s="151" t="s">
        <v>12</v>
      </c>
      <c r="E73" s="115" t="s">
        <v>354</v>
      </c>
      <c r="F73" s="400">
        <v>1333.33</v>
      </c>
      <c r="G73" s="441">
        <v>993524</v>
      </c>
      <c r="H73" s="442">
        <v>993860</v>
      </c>
      <c r="I73" s="405">
        <f>G73-H73</f>
        <v>-336</v>
      </c>
      <c r="J73" s="405">
        <f t="shared" si="2"/>
        <v>-447998.88</v>
      </c>
      <c r="K73" s="405">
        <f t="shared" si="3"/>
        <v>-0.44799888</v>
      </c>
      <c r="L73" s="441">
        <v>998577</v>
      </c>
      <c r="M73" s="442">
        <v>998577</v>
      </c>
      <c r="N73" s="405">
        <f>L73-M73</f>
        <v>0</v>
      </c>
      <c r="O73" s="405">
        <f t="shared" si="4"/>
        <v>0</v>
      </c>
      <c r="P73" s="405">
        <f t="shared" si="5"/>
        <v>0</v>
      </c>
      <c r="Q73" s="725" t="s">
        <v>439</v>
      </c>
    </row>
    <row r="74" spans="1:17" s="716" customFormat="1" ht="21" customHeight="1">
      <c r="A74" s="326"/>
      <c r="B74" s="388"/>
      <c r="C74" s="389"/>
      <c r="D74" s="151"/>
      <c r="E74" s="115"/>
      <c r="F74" s="400"/>
      <c r="G74" s="441"/>
      <c r="H74" s="442"/>
      <c r="I74" s="405"/>
      <c r="J74" s="405"/>
      <c r="K74" s="405">
        <v>-0.097</v>
      </c>
      <c r="L74" s="441"/>
      <c r="M74" s="442"/>
      <c r="N74" s="405"/>
      <c r="O74" s="405"/>
      <c r="P74" s="405">
        <v>0</v>
      </c>
      <c r="Q74" s="725" t="s">
        <v>432</v>
      </c>
    </row>
    <row r="75" spans="1:17" ht="21" customHeight="1">
      <c r="A75" s="326"/>
      <c r="B75" s="390" t="s">
        <v>181</v>
      </c>
      <c r="C75" s="389"/>
      <c r="D75" s="151"/>
      <c r="E75" s="151"/>
      <c r="F75" s="400"/>
      <c r="G75" s="605"/>
      <c r="H75" s="610"/>
      <c r="I75" s="405"/>
      <c r="J75" s="405"/>
      <c r="K75" s="405"/>
      <c r="L75" s="412"/>
      <c r="M75" s="405"/>
      <c r="N75" s="405"/>
      <c r="O75" s="405"/>
      <c r="P75" s="405"/>
      <c r="Q75" s="725"/>
    </row>
    <row r="76" spans="1:17" s="769" customFormat="1" ht="21" customHeight="1">
      <c r="A76" s="326">
        <v>49</v>
      </c>
      <c r="B76" s="388" t="s">
        <v>38</v>
      </c>
      <c r="C76" s="389">
        <v>4864990</v>
      </c>
      <c r="D76" s="151" t="s">
        <v>12</v>
      </c>
      <c r="E76" s="115" t="s">
        <v>354</v>
      </c>
      <c r="F76" s="400">
        <v>-1000</v>
      </c>
      <c r="G76" s="441">
        <v>26593</v>
      </c>
      <c r="H76" s="442">
        <v>22875</v>
      </c>
      <c r="I76" s="405">
        <f>G76-H76</f>
        <v>3718</v>
      </c>
      <c r="J76" s="405">
        <f t="shared" si="2"/>
        <v>-3718000</v>
      </c>
      <c r="K76" s="405">
        <f t="shared" si="3"/>
        <v>-3.718</v>
      </c>
      <c r="L76" s="441">
        <v>973859</v>
      </c>
      <c r="M76" s="442">
        <v>973859</v>
      </c>
      <c r="N76" s="405">
        <f>L76-M76</f>
        <v>0</v>
      </c>
      <c r="O76" s="405">
        <f t="shared" si="4"/>
        <v>0</v>
      </c>
      <c r="P76" s="405">
        <f t="shared" si="5"/>
        <v>0</v>
      </c>
      <c r="Q76" s="725"/>
    </row>
    <row r="77" spans="1:17" s="769" customFormat="1" ht="21" customHeight="1">
      <c r="A77" s="326">
        <v>50</v>
      </c>
      <c r="B77" s="388" t="s">
        <v>182</v>
      </c>
      <c r="C77" s="389">
        <v>4864991</v>
      </c>
      <c r="D77" s="151" t="s">
        <v>12</v>
      </c>
      <c r="E77" s="115" t="s">
        <v>354</v>
      </c>
      <c r="F77" s="400">
        <v>-1000</v>
      </c>
      <c r="G77" s="441">
        <v>14965</v>
      </c>
      <c r="H77" s="442">
        <v>14154</v>
      </c>
      <c r="I77" s="405">
        <f>G77-H77</f>
        <v>811</v>
      </c>
      <c r="J77" s="405">
        <f t="shared" si="2"/>
        <v>-811000</v>
      </c>
      <c r="K77" s="405">
        <f t="shared" si="3"/>
        <v>-0.811</v>
      </c>
      <c r="L77" s="441">
        <v>989220</v>
      </c>
      <c r="M77" s="442">
        <v>989220</v>
      </c>
      <c r="N77" s="405">
        <f>L77-M77</f>
        <v>0</v>
      </c>
      <c r="O77" s="405">
        <f t="shared" si="4"/>
        <v>0</v>
      </c>
      <c r="P77" s="405">
        <f t="shared" si="5"/>
        <v>0</v>
      </c>
      <c r="Q77" s="725"/>
    </row>
    <row r="78" spans="1:17" ht="21" customHeight="1">
      <c r="A78" s="326"/>
      <c r="B78" s="395" t="s">
        <v>28</v>
      </c>
      <c r="C78" s="356"/>
      <c r="D78" s="64"/>
      <c r="E78" s="64"/>
      <c r="F78" s="400"/>
      <c r="G78" s="605"/>
      <c r="H78" s="604"/>
      <c r="I78" s="408"/>
      <c r="J78" s="408"/>
      <c r="K78" s="408"/>
      <c r="L78" s="409"/>
      <c r="M78" s="408"/>
      <c r="N78" s="408"/>
      <c r="O78" s="408"/>
      <c r="P78" s="408"/>
      <c r="Q78" s="180"/>
    </row>
    <row r="79" spans="1:17" ht="21" customHeight="1">
      <c r="A79" s="326">
        <v>51</v>
      </c>
      <c r="B79" s="107" t="s">
        <v>83</v>
      </c>
      <c r="C79" s="356">
        <v>4865092</v>
      </c>
      <c r="D79" s="64" t="s">
        <v>12</v>
      </c>
      <c r="E79" s="115" t="s">
        <v>354</v>
      </c>
      <c r="F79" s="400">
        <v>100</v>
      </c>
      <c r="G79" s="438">
        <v>18444</v>
      </c>
      <c r="H79" s="439">
        <v>18225</v>
      </c>
      <c r="I79" s="408">
        <f>G79-H79</f>
        <v>219</v>
      </c>
      <c r="J79" s="408">
        <f t="shared" si="2"/>
        <v>21900</v>
      </c>
      <c r="K79" s="408">
        <f t="shared" si="3"/>
        <v>0.0219</v>
      </c>
      <c r="L79" s="438">
        <v>16153</v>
      </c>
      <c r="M79" s="439">
        <v>16152</v>
      </c>
      <c r="N79" s="408">
        <f>L79-M79</f>
        <v>1</v>
      </c>
      <c r="O79" s="408">
        <f t="shared" si="4"/>
        <v>100</v>
      </c>
      <c r="P79" s="408">
        <f t="shared" si="5"/>
        <v>0.0001</v>
      </c>
      <c r="Q79" s="180"/>
    </row>
    <row r="80" spans="1:17" ht="21" customHeight="1">
      <c r="A80" s="326"/>
      <c r="B80" s="390" t="s">
        <v>49</v>
      </c>
      <c r="C80" s="389"/>
      <c r="D80" s="151"/>
      <c r="E80" s="151"/>
      <c r="F80" s="400"/>
      <c r="G80" s="605"/>
      <c r="H80" s="604"/>
      <c r="I80" s="408"/>
      <c r="J80" s="408"/>
      <c r="K80" s="408"/>
      <c r="L80" s="409"/>
      <c r="M80" s="408"/>
      <c r="N80" s="408"/>
      <c r="O80" s="408"/>
      <c r="P80" s="408"/>
      <c r="Q80" s="180"/>
    </row>
    <row r="81" spans="1:17" s="716" customFormat="1" ht="21" customHeight="1">
      <c r="A81" s="326">
        <v>52</v>
      </c>
      <c r="B81" s="388" t="s">
        <v>355</v>
      </c>
      <c r="C81" s="389">
        <v>4864898</v>
      </c>
      <c r="D81" s="151" t="s">
        <v>12</v>
      </c>
      <c r="E81" s="115" t="s">
        <v>354</v>
      </c>
      <c r="F81" s="400">
        <v>100</v>
      </c>
      <c r="G81" s="441">
        <v>10202</v>
      </c>
      <c r="H81" s="442">
        <v>10428</v>
      </c>
      <c r="I81" s="405">
        <f>G81-H81</f>
        <v>-226</v>
      </c>
      <c r="J81" s="405">
        <f t="shared" si="2"/>
        <v>-22600</v>
      </c>
      <c r="K81" s="405">
        <f t="shared" si="3"/>
        <v>-0.0226</v>
      </c>
      <c r="L81" s="441">
        <v>61397</v>
      </c>
      <c r="M81" s="442">
        <v>61410</v>
      </c>
      <c r="N81" s="405">
        <f>L81-M81</f>
        <v>-13</v>
      </c>
      <c r="O81" s="405">
        <f t="shared" si="4"/>
        <v>-1300</v>
      </c>
      <c r="P81" s="405">
        <f t="shared" si="5"/>
        <v>-0.0013</v>
      </c>
      <c r="Q81" s="729"/>
    </row>
    <row r="82" spans="1:17" ht="21" customHeight="1">
      <c r="A82" s="396"/>
      <c r="B82" s="395" t="s">
        <v>316</v>
      </c>
      <c r="C82" s="389"/>
      <c r="D82" s="151"/>
      <c r="E82" s="151"/>
      <c r="F82" s="400"/>
      <c r="G82" s="605"/>
      <c r="H82" s="604"/>
      <c r="I82" s="408"/>
      <c r="J82" s="408"/>
      <c r="K82" s="408"/>
      <c r="L82" s="409"/>
      <c r="M82" s="408"/>
      <c r="N82" s="408"/>
      <c r="O82" s="408"/>
      <c r="P82" s="408"/>
      <c r="Q82" s="180"/>
    </row>
    <row r="83" spans="1:17" ht="21" customHeight="1">
      <c r="A83" s="326">
        <v>53</v>
      </c>
      <c r="B83" s="530" t="s">
        <v>358</v>
      </c>
      <c r="C83" s="389">
        <v>4865174</v>
      </c>
      <c r="D83" s="115" t="s">
        <v>12</v>
      </c>
      <c r="E83" s="115" t="s">
        <v>354</v>
      </c>
      <c r="F83" s="400">
        <v>1000</v>
      </c>
      <c r="G83" s="441">
        <v>0</v>
      </c>
      <c r="H83" s="442">
        <v>0</v>
      </c>
      <c r="I83" s="405">
        <f>G83-H83</f>
        <v>0</v>
      </c>
      <c r="J83" s="405">
        <f t="shared" si="2"/>
        <v>0</v>
      </c>
      <c r="K83" s="405">
        <f t="shared" si="3"/>
        <v>0</v>
      </c>
      <c r="L83" s="441">
        <v>0</v>
      </c>
      <c r="M83" s="442">
        <v>0</v>
      </c>
      <c r="N83" s="405">
        <f>L83-M83</f>
        <v>0</v>
      </c>
      <c r="O83" s="405">
        <f t="shared" si="4"/>
        <v>0</v>
      </c>
      <c r="P83" s="405">
        <f t="shared" si="5"/>
        <v>0</v>
      </c>
      <c r="Q83" s="567"/>
    </row>
    <row r="84" spans="1:17" ht="21" customHeight="1">
      <c r="A84" s="326"/>
      <c r="B84" s="395" t="s">
        <v>37</v>
      </c>
      <c r="C84" s="432"/>
      <c r="D84" s="460"/>
      <c r="E84" s="422"/>
      <c r="F84" s="432"/>
      <c r="G84" s="603"/>
      <c r="H84" s="604"/>
      <c r="I84" s="439"/>
      <c r="J84" s="439"/>
      <c r="K84" s="440"/>
      <c r="L84" s="438"/>
      <c r="M84" s="439"/>
      <c r="N84" s="439"/>
      <c r="O84" s="439"/>
      <c r="P84" s="440"/>
      <c r="Q84" s="180"/>
    </row>
    <row r="85" spans="1:17" ht="21" customHeight="1">
      <c r="A85" s="326">
        <v>54</v>
      </c>
      <c r="B85" s="530" t="s">
        <v>370</v>
      </c>
      <c r="C85" s="432">
        <v>4864961</v>
      </c>
      <c r="D85" s="459" t="s">
        <v>12</v>
      </c>
      <c r="E85" s="422" t="s">
        <v>354</v>
      </c>
      <c r="F85" s="432">
        <v>1000</v>
      </c>
      <c r="G85" s="438">
        <v>927250</v>
      </c>
      <c r="H85" s="439">
        <v>930022</v>
      </c>
      <c r="I85" s="439">
        <f>G85-H85</f>
        <v>-2772</v>
      </c>
      <c r="J85" s="439">
        <f>$F85*I85</f>
        <v>-2772000</v>
      </c>
      <c r="K85" s="440">
        <f>J85/1000000</f>
        <v>-2.772</v>
      </c>
      <c r="L85" s="438">
        <v>991947</v>
      </c>
      <c r="M85" s="439">
        <v>991947</v>
      </c>
      <c r="N85" s="439">
        <f>L85-M85</f>
        <v>0</v>
      </c>
      <c r="O85" s="439">
        <f>$F85*N85</f>
        <v>0</v>
      </c>
      <c r="P85" s="440">
        <f>O85/1000000</f>
        <v>0</v>
      </c>
      <c r="Q85" s="180"/>
    </row>
    <row r="86" spans="1:17" ht="21" customHeight="1">
      <c r="A86" s="326"/>
      <c r="B86" s="395" t="s">
        <v>193</v>
      </c>
      <c r="C86" s="432"/>
      <c r="D86" s="459"/>
      <c r="E86" s="422"/>
      <c r="F86" s="432"/>
      <c r="G86" s="611"/>
      <c r="H86" s="610"/>
      <c r="I86" s="439"/>
      <c r="J86" s="439"/>
      <c r="K86" s="439"/>
      <c r="L86" s="441"/>
      <c r="M86" s="442"/>
      <c r="N86" s="439"/>
      <c r="O86" s="439"/>
      <c r="P86" s="439"/>
      <c r="Q86" s="180"/>
    </row>
    <row r="87" spans="1:17" s="716" customFormat="1" ht="21" customHeight="1">
      <c r="A87" s="326">
        <v>55</v>
      </c>
      <c r="B87" s="388" t="s">
        <v>372</v>
      </c>
      <c r="C87" s="432">
        <v>4902555</v>
      </c>
      <c r="D87" s="459" t="s">
        <v>12</v>
      </c>
      <c r="E87" s="422" t="s">
        <v>354</v>
      </c>
      <c r="F87" s="432">
        <v>75</v>
      </c>
      <c r="G87" s="441">
        <v>986</v>
      </c>
      <c r="H87" s="442">
        <v>985</v>
      </c>
      <c r="I87" s="442">
        <f>G87-H87</f>
        <v>1</v>
      </c>
      <c r="J87" s="442">
        <f>$F87*I87</f>
        <v>75</v>
      </c>
      <c r="K87" s="449">
        <f>J87/1000000</f>
        <v>7.5E-05</v>
      </c>
      <c r="L87" s="441">
        <v>1954</v>
      </c>
      <c r="M87" s="442">
        <v>1954</v>
      </c>
      <c r="N87" s="442">
        <f>L87-M87</f>
        <v>0</v>
      </c>
      <c r="O87" s="442">
        <f>$F87*N87</f>
        <v>0</v>
      </c>
      <c r="P87" s="449">
        <f>O87/1000000</f>
        <v>0</v>
      </c>
      <c r="Q87" s="768"/>
    </row>
    <row r="88" spans="1:17" ht="21" customHeight="1">
      <c r="A88" s="326">
        <v>56</v>
      </c>
      <c r="B88" s="388" t="s">
        <v>373</v>
      </c>
      <c r="C88" s="432">
        <v>4902587</v>
      </c>
      <c r="D88" s="459" t="s">
        <v>12</v>
      </c>
      <c r="E88" s="422" t="s">
        <v>354</v>
      </c>
      <c r="F88" s="432">
        <v>100</v>
      </c>
      <c r="G88" s="438">
        <v>12207</v>
      </c>
      <c r="H88" s="439">
        <v>11930</v>
      </c>
      <c r="I88" s="439">
        <f>G88-H88</f>
        <v>277</v>
      </c>
      <c r="J88" s="439">
        <f>$F88*I88</f>
        <v>27700</v>
      </c>
      <c r="K88" s="440">
        <f>J88/1000000</f>
        <v>0.0277</v>
      </c>
      <c r="L88" s="438">
        <v>26588</v>
      </c>
      <c r="M88" s="439">
        <v>26588</v>
      </c>
      <c r="N88" s="439">
        <f>L88-M88</f>
        <v>0</v>
      </c>
      <c r="O88" s="439">
        <f>$F88*N88</f>
        <v>0</v>
      </c>
      <c r="P88" s="440">
        <f>O88/1000000</f>
        <v>0</v>
      </c>
      <c r="Q88" s="180"/>
    </row>
    <row r="89" spans="1:17" ht="21" customHeight="1" thickBot="1">
      <c r="A89" s="116"/>
      <c r="B89" s="316"/>
      <c r="C89" s="233"/>
      <c r="D89" s="314"/>
      <c r="E89" s="314"/>
      <c r="F89" s="401"/>
      <c r="G89" s="420"/>
      <c r="H89" s="417"/>
      <c r="I89" s="418"/>
      <c r="J89" s="418"/>
      <c r="K89" s="418"/>
      <c r="L89" s="421"/>
      <c r="M89" s="418"/>
      <c r="N89" s="418"/>
      <c r="O89" s="418"/>
      <c r="P89" s="418"/>
      <c r="Q89" s="181"/>
    </row>
    <row r="90" spans="3:16" ht="17.25" thickTop="1">
      <c r="C90" s="93"/>
      <c r="D90" s="93"/>
      <c r="E90" s="93"/>
      <c r="F90" s="402"/>
      <c r="L90" s="18"/>
      <c r="M90" s="18"/>
      <c r="N90" s="18"/>
      <c r="O90" s="18"/>
      <c r="P90" s="18"/>
    </row>
    <row r="91" spans="1:16" ht="28.5" customHeight="1">
      <c r="A91" s="227" t="s">
        <v>320</v>
      </c>
      <c r="C91" s="67"/>
      <c r="D91" s="93"/>
      <c r="E91" s="93"/>
      <c r="F91" s="402"/>
      <c r="K91" s="232">
        <f>SUM(K8:K89)</f>
        <v>-4.849315559999999</v>
      </c>
      <c r="L91" s="94"/>
      <c r="M91" s="94"/>
      <c r="N91" s="94"/>
      <c r="O91" s="94"/>
      <c r="P91" s="232">
        <f>SUM(P8:P89)</f>
        <v>1.01116685</v>
      </c>
    </row>
    <row r="92" spans="3:16" ht="16.5">
      <c r="C92" s="93"/>
      <c r="D92" s="93"/>
      <c r="E92" s="93"/>
      <c r="F92" s="402"/>
      <c r="L92" s="18"/>
      <c r="M92" s="18"/>
      <c r="N92" s="18"/>
      <c r="O92" s="18"/>
      <c r="P92" s="18"/>
    </row>
    <row r="93" spans="1:17" ht="24" thickBot="1">
      <c r="A93" s="522" t="s">
        <v>199</v>
      </c>
      <c r="C93" s="93"/>
      <c r="D93" s="93"/>
      <c r="E93" s="93"/>
      <c r="F93" s="402"/>
      <c r="G93" s="19"/>
      <c r="H93" s="19"/>
      <c r="I93" s="56" t="s">
        <v>406</v>
      </c>
      <c r="J93" s="19"/>
      <c r="K93" s="19"/>
      <c r="L93" s="21"/>
      <c r="M93" s="21"/>
      <c r="N93" s="56" t="s">
        <v>407</v>
      </c>
      <c r="O93" s="21"/>
      <c r="P93" s="21"/>
      <c r="Q93" s="531" t="str">
        <f>NDPL!$Q$1</f>
        <v>FEBRUARY-2015</v>
      </c>
    </row>
    <row r="94" spans="1:17" ht="39.75" thickBot="1" thickTop="1">
      <c r="A94" s="41" t="s">
        <v>8</v>
      </c>
      <c r="B94" s="38" t="s">
        <v>9</v>
      </c>
      <c r="C94" s="39" t="s">
        <v>1</v>
      </c>
      <c r="D94" s="39" t="s">
        <v>2</v>
      </c>
      <c r="E94" s="39" t="s">
        <v>3</v>
      </c>
      <c r="F94" s="403" t="s">
        <v>10</v>
      </c>
      <c r="G94" s="41" t="str">
        <f>NDPL!G5</f>
        <v>FINAL READING 01/03/2015</v>
      </c>
      <c r="H94" s="39" t="str">
        <f>NDPL!H5</f>
        <v>INTIAL READING 01/02/2015</v>
      </c>
      <c r="I94" s="39" t="s">
        <v>4</v>
      </c>
      <c r="J94" s="39" t="s">
        <v>5</v>
      </c>
      <c r="K94" s="39" t="s">
        <v>6</v>
      </c>
      <c r="L94" s="41" t="str">
        <f>NDPL!G5</f>
        <v>FINAL READING 01/03/2015</v>
      </c>
      <c r="M94" s="39" t="str">
        <f>NDPL!H5</f>
        <v>INTIAL READING 01/02/2015</v>
      </c>
      <c r="N94" s="39" t="s">
        <v>4</v>
      </c>
      <c r="O94" s="39" t="s">
        <v>5</v>
      </c>
      <c r="P94" s="39" t="s">
        <v>6</v>
      </c>
      <c r="Q94" s="40" t="s">
        <v>317</v>
      </c>
    </row>
    <row r="95" spans="3:16" ht="18" thickBot="1" thickTop="1">
      <c r="C95" s="93"/>
      <c r="D95" s="93"/>
      <c r="E95" s="93"/>
      <c r="F95" s="402"/>
      <c r="L95" s="18"/>
      <c r="M95" s="18"/>
      <c r="N95" s="18"/>
      <c r="O95" s="18"/>
      <c r="P95" s="18"/>
    </row>
    <row r="96" spans="1:17" ht="18" customHeight="1" thickTop="1">
      <c r="A96" s="468"/>
      <c r="B96" s="469" t="s">
        <v>183</v>
      </c>
      <c r="C96" s="413"/>
      <c r="D96" s="112"/>
      <c r="E96" s="112"/>
      <c r="F96" s="404"/>
      <c r="G96" s="63"/>
      <c r="H96" s="25"/>
      <c r="I96" s="25"/>
      <c r="J96" s="25"/>
      <c r="K96" s="35"/>
      <c r="L96" s="102"/>
      <c r="M96" s="26"/>
      <c r="N96" s="26"/>
      <c r="O96" s="26"/>
      <c r="P96" s="27"/>
      <c r="Q96" s="179"/>
    </row>
    <row r="97" spans="1:17" ht="18">
      <c r="A97" s="412">
        <v>1</v>
      </c>
      <c r="B97" s="470" t="s">
        <v>184</v>
      </c>
      <c r="C97" s="432">
        <v>4865143</v>
      </c>
      <c r="D97" s="151" t="s">
        <v>12</v>
      </c>
      <c r="E97" s="115" t="s">
        <v>354</v>
      </c>
      <c r="F97" s="405">
        <v>-100</v>
      </c>
      <c r="G97" s="438">
        <v>60971</v>
      </c>
      <c r="H97" s="439">
        <v>58984</v>
      </c>
      <c r="I97" s="378">
        <f>G97-H97</f>
        <v>1987</v>
      </c>
      <c r="J97" s="378">
        <f>$F97*I97</f>
        <v>-198700</v>
      </c>
      <c r="K97" s="378">
        <f aca="true" t="shared" si="8" ref="K97:K144">J97/1000000</f>
        <v>-0.1987</v>
      </c>
      <c r="L97" s="438">
        <v>909270</v>
      </c>
      <c r="M97" s="439">
        <v>909270</v>
      </c>
      <c r="N97" s="378">
        <f>L97-M97</f>
        <v>0</v>
      </c>
      <c r="O97" s="378">
        <f>$F97*N97</f>
        <v>0</v>
      </c>
      <c r="P97" s="378">
        <f aca="true" t="shared" si="9" ref="P97:P144">O97/1000000</f>
        <v>0</v>
      </c>
      <c r="Q97" s="570"/>
    </row>
    <row r="98" spans="1:17" ht="18" customHeight="1">
      <c r="A98" s="412"/>
      <c r="B98" s="471" t="s">
        <v>43</v>
      </c>
      <c r="C98" s="432"/>
      <c r="D98" s="151"/>
      <c r="E98" s="151"/>
      <c r="F98" s="405"/>
      <c r="G98" s="605"/>
      <c r="H98" s="604"/>
      <c r="I98" s="378"/>
      <c r="J98" s="378"/>
      <c r="K98" s="378"/>
      <c r="L98" s="332"/>
      <c r="M98" s="378"/>
      <c r="N98" s="378"/>
      <c r="O98" s="378"/>
      <c r="P98" s="378"/>
      <c r="Q98" s="397"/>
    </row>
    <row r="99" spans="1:17" ht="18" customHeight="1">
      <c r="A99" s="412"/>
      <c r="B99" s="471" t="s">
        <v>121</v>
      </c>
      <c r="C99" s="432"/>
      <c r="D99" s="151"/>
      <c r="E99" s="151"/>
      <c r="F99" s="405"/>
      <c r="G99" s="605"/>
      <c r="H99" s="604"/>
      <c r="I99" s="378"/>
      <c r="J99" s="378"/>
      <c r="K99" s="378"/>
      <c r="L99" s="332"/>
      <c r="M99" s="378"/>
      <c r="N99" s="378"/>
      <c r="O99" s="378"/>
      <c r="P99" s="378"/>
      <c r="Q99" s="397"/>
    </row>
    <row r="100" spans="1:17" ht="18" customHeight="1">
      <c r="A100" s="412">
        <v>2</v>
      </c>
      <c r="B100" s="470" t="s">
        <v>122</v>
      </c>
      <c r="C100" s="432">
        <v>4865134</v>
      </c>
      <c r="D100" s="151" t="s">
        <v>12</v>
      </c>
      <c r="E100" s="115" t="s">
        <v>354</v>
      </c>
      <c r="F100" s="405">
        <v>-100</v>
      </c>
      <c r="G100" s="438">
        <v>99025</v>
      </c>
      <c r="H100" s="439">
        <v>99751</v>
      </c>
      <c r="I100" s="378">
        <f>G100-H100</f>
        <v>-726</v>
      </c>
      <c r="J100" s="378">
        <f aca="true" t="shared" si="10" ref="J100:J144">$F100*I100</f>
        <v>72600</v>
      </c>
      <c r="K100" s="378">
        <f t="shared" si="8"/>
        <v>0.0726</v>
      </c>
      <c r="L100" s="438">
        <v>1595</v>
      </c>
      <c r="M100" s="439">
        <v>1595</v>
      </c>
      <c r="N100" s="378">
        <f>L100-M100</f>
        <v>0</v>
      </c>
      <c r="O100" s="378">
        <f aca="true" t="shared" si="11" ref="O100:O144">$F100*N100</f>
        <v>0</v>
      </c>
      <c r="P100" s="378">
        <f t="shared" si="9"/>
        <v>0</v>
      </c>
      <c r="Q100" s="397"/>
    </row>
    <row r="101" spans="1:17" ht="18" customHeight="1">
      <c r="A101" s="412">
        <v>3</v>
      </c>
      <c r="B101" s="410" t="s">
        <v>123</v>
      </c>
      <c r="C101" s="432">
        <v>4865135</v>
      </c>
      <c r="D101" s="103" t="s">
        <v>12</v>
      </c>
      <c r="E101" s="115" t="s">
        <v>354</v>
      </c>
      <c r="F101" s="405">
        <v>-100</v>
      </c>
      <c r="G101" s="438">
        <v>151662</v>
      </c>
      <c r="H101" s="439">
        <v>151590</v>
      </c>
      <c r="I101" s="378">
        <f>G101-H101</f>
        <v>72</v>
      </c>
      <c r="J101" s="378">
        <f t="shared" si="10"/>
        <v>-7200</v>
      </c>
      <c r="K101" s="378">
        <f t="shared" si="8"/>
        <v>-0.0072</v>
      </c>
      <c r="L101" s="438">
        <v>4530</v>
      </c>
      <c r="M101" s="439">
        <v>4530</v>
      </c>
      <c r="N101" s="378">
        <f>L101-M101</f>
        <v>0</v>
      </c>
      <c r="O101" s="378">
        <f t="shared" si="11"/>
        <v>0</v>
      </c>
      <c r="P101" s="378">
        <f t="shared" si="9"/>
        <v>0</v>
      </c>
      <c r="Q101" s="397"/>
    </row>
    <row r="102" spans="1:17" ht="18" customHeight="1">
      <c r="A102" s="412">
        <v>4</v>
      </c>
      <c r="B102" s="470" t="s">
        <v>185</v>
      </c>
      <c r="C102" s="432">
        <v>4864804</v>
      </c>
      <c r="D102" s="151" t="s">
        <v>12</v>
      </c>
      <c r="E102" s="115" t="s">
        <v>354</v>
      </c>
      <c r="F102" s="405">
        <v>-100</v>
      </c>
      <c r="G102" s="438">
        <v>995207</v>
      </c>
      <c r="H102" s="439">
        <v>995245</v>
      </c>
      <c r="I102" s="378">
        <f>G102-H102</f>
        <v>-38</v>
      </c>
      <c r="J102" s="378">
        <f t="shared" si="10"/>
        <v>3800</v>
      </c>
      <c r="K102" s="378">
        <f t="shared" si="8"/>
        <v>0.0038</v>
      </c>
      <c r="L102" s="438">
        <v>999945</v>
      </c>
      <c r="M102" s="439">
        <v>999945</v>
      </c>
      <c r="N102" s="378">
        <f>L102-M102</f>
        <v>0</v>
      </c>
      <c r="O102" s="378">
        <f t="shared" si="11"/>
        <v>0</v>
      </c>
      <c r="P102" s="378">
        <f t="shared" si="9"/>
        <v>0</v>
      </c>
      <c r="Q102" s="397"/>
    </row>
    <row r="103" spans="1:17" ht="18" customHeight="1">
      <c r="A103" s="412">
        <v>5</v>
      </c>
      <c r="B103" s="470" t="s">
        <v>186</v>
      </c>
      <c r="C103" s="432">
        <v>4865163</v>
      </c>
      <c r="D103" s="151" t="s">
        <v>12</v>
      </c>
      <c r="E103" s="115" t="s">
        <v>354</v>
      </c>
      <c r="F103" s="405">
        <v>-100</v>
      </c>
      <c r="G103" s="438">
        <v>996295</v>
      </c>
      <c r="H103" s="439">
        <v>996318</v>
      </c>
      <c r="I103" s="378">
        <f>G103-H103</f>
        <v>-23</v>
      </c>
      <c r="J103" s="378">
        <f t="shared" si="10"/>
        <v>2300</v>
      </c>
      <c r="K103" s="378">
        <f t="shared" si="8"/>
        <v>0.0023</v>
      </c>
      <c r="L103" s="438">
        <v>999911</v>
      </c>
      <c r="M103" s="439">
        <v>999911</v>
      </c>
      <c r="N103" s="378">
        <f>L103-M103</f>
        <v>0</v>
      </c>
      <c r="O103" s="378">
        <f t="shared" si="11"/>
        <v>0</v>
      </c>
      <c r="P103" s="378">
        <f t="shared" si="9"/>
        <v>0</v>
      </c>
      <c r="Q103" s="397"/>
    </row>
    <row r="104" spans="1:17" ht="18" customHeight="1">
      <c r="A104" s="412"/>
      <c r="B104" s="472" t="s">
        <v>187</v>
      </c>
      <c r="C104" s="432"/>
      <c r="D104" s="103"/>
      <c r="E104" s="103"/>
      <c r="F104" s="405"/>
      <c r="G104" s="605"/>
      <c r="H104" s="604"/>
      <c r="I104" s="378"/>
      <c r="J104" s="378"/>
      <c r="K104" s="378"/>
      <c r="L104" s="332"/>
      <c r="M104" s="378"/>
      <c r="N104" s="378"/>
      <c r="O104" s="378"/>
      <c r="P104" s="378"/>
      <c r="Q104" s="397"/>
    </row>
    <row r="105" spans="1:17" ht="18" customHeight="1">
      <c r="A105" s="412"/>
      <c r="B105" s="472" t="s">
        <v>112</v>
      </c>
      <c r="C105" s="432"/>
      <c r="D105" s="103"/>
      <c r="E105" s="103"/>
      <c r="F105" s="405"/>
      <c r="G105" s="605"/>
      <c r="H105" s="604"/>
      <c r="I105" s="378"/>
      <c r="J105" s="378"/>
      <c r="K105" s="378"/>
      <c r="L105" s="332"/>
      <c r="M105" s="378"/>
      <c r="N105" s="378"/>
      <c r="O105" s="378"/>
      <c r="P105" s="378"/>
      <c r="Q105" s="397"/>
    </row>
    <row r="106" spans="1:17" s="90" customFormat="1" ht="18">
      <c r="A106" s="675">
        <v>6</v>
      </c>
      <c r="B106" s="676" t="s">
        <v>409</v>
      </c>
      <c r="C106" s="677">
        <v>4864845</v>
      </c>
      <c r="D106" s="193" t="s">
        <v>12</v>
      </c>
      <c r="E106" s="194" t="s">
        <v>354</v>
      </c>
      <c r="F106" s="678">
        <v>-1000</v>
      </c>
      <c r="G106" s="690">
        <v>3602</v>
      </c>
      <c r="H106" s="691">
        <v>3559</v>
      </c>
      <c r="I106" s="713">
        <f>G106-H106</f>
        <v>43</v>
      </c>
      <c r="J106" s="713">
        <f t="shared" si="10"/>
        <v>-43000</v>
      </c>
      <c r="K106" s="713">
        <f t="shared" si="8"/>
        <v>-0.043</v>
      </c>
      <c r="L106" s="690">
        <v>73763</v>
      </c>
      <c r="M106" s="691">
        <v>73763</v>
      </c>
      <c r="N106" s="713">
        <f>L106-M106</f>
        <v>0</v>
      </c>
      <c r="O106" s="713">
        <f t="shared" si="11"/>
        <v>0</v>
      </c>
      <c r="P106" s="713">
        <f t="shared" si="9"/>
        <v>0</v>
      </c>
      <c r="Q106" s="714"/>
    </row>
    <row r="107" spans="1:17" ht="18">
      <c r="A107" s="412">
        <v>7</v>
      </c>
      <c r="B107" s="470" t="s">
        <v>188</v>
      </c>
      <c r="C107" s="432">
        <v>4864862</v>
      </c>
      <c r="D107" s="151" t="s">
        <v>12</v>
      </c>
      <c r="E107" s="115" t="s">
        <v>354</v>
      </c>
      <c r="F107" s="405">
        <v>-1000</v>
      </c>
      <c r="G107" s="441">
        <v>14388</v>
      </c>
      <c r="H107" s="442">
        <v>14304</v>
      </c>
      <c r="I107" s="354">
        <f>G107-H107</f>
        <v>84</v>
      </c>
      <c r="J107" s="354">
        <f t="shared" si="10"/>
        <v>-84000</v>
      </c>
      <c r="K107" s="354">
        <f t="shared" si="8"/>
        <v>-0.084</v>
      </c>
      <c r="L107" s="441">
        <v>170</v>
      </c>
      <c r="M107" s="442">
        <v>170</v>
      </c>
      <c r="N107" s="354">
        <f>L107-M107</f>
        <v>0</v>
      </c>
      <c r="O107" s="354">
        <f t="shared" si="11"/>
        <v>0</v>
      </c>
      <c r="P107" s="354">
        <f t="shared" si="9"/>
        <v>0</v>
      </c>
      <c r="Q107" s="720"/>
    </row>
    <row r="108" spans="1:17" ht="18" customHeight="1">
      <c r="A108" s="412">
        <v>8</v>
      </c>
      <c r="B108" s="470" t="s">
        <v>189</v>
      </c>
      <c r="C108" s="432">
        <v>4865142</v>
      </c>
      <c r="D108" s="151" t="s">
        <v>12</v>
      </c>
      <c r="E108" s="115" t="s">
        <v>354</v>
      </c>
      <c r="F108" s="405">
        <v>-500</v>
      </c>
      <c r="G108" s="438">
        <v>905523</v>
      </c>
      <c r="H108" s="439">
        <v>905237</v>
      </c>
      <c r="I108" s="378">
        <f>G108-H108</f>
        <v>286</v>
      </c>
      <c r="J108" s="378">
        <f t="shared" si="10"/>
        <v>-143000</v>
      </c>
      <c r="K108" s="378">
        <f t="shared" si="8"/>
        <v>-0.143</v>
      </c>
      <c r="L108" s="438">
        <v>54663</v>
      </c>
      <c r="M108" s="439">
        <v>54662</v>
      </c>
      <c r="N108" s="378">
        <f>L108-M108</f>
        <v>1</v>
      </c>
      <c r="O108" s="378">
        <f t="shared" si="11"/>
        <v>-500</v>
      </c>
      <c r="P108" s="378">
        <f t="shared" si="9"/>
        <v>-0.0005</v>
      </c>
      <c r="Q108" s="397"/>
    </row>
    <row r="109" spans="1:17" s="716" customFormat="1" ht="18" customHeight="1">
      <c r="A109" s="412">
        <v>9</v>
      </c>
      <c r="B109" s="470" t="s">
        <v>418</v>
      </c>
      <c r="C109" s="432">
        <v>5128435</v>
      </c>
      <c r="D109" s="151" t="s">
        <v>12</v>
      </c>
      <c r="E109" s="115" t="s">
        <v>354</v>
      </c>
      <c r="F109" s="405">
        <v>-400</v>
      </c>
      <c r="G109" s="441">
        <v>5854</v>
      </c>
      <c r="H109" s="442">
        <v>7370</v>
      </c>
      <c r="I109" s="354">
        <f>G109-H109</f>
        <v>-1516</v>
      </c>
      <c r="J109" s="354">
        <f>$F109*I109</f>
        <v>606400</v>
      </c>
      <c r="K109" s="354">
        <f>J109/1000000</f>
        <v>0.6064</v>
      </c>
      <c r="L109" s="441">
        <v>3081</v>
      </c>
      <c r="M109" s="442">
        <v>3081</v>
      </c>
      <c r="N109" s="354">
        <f>L109-M109</f>
        <v>0</v>
      </c>
      <c r="O109" s="354">
        <f>$F109*N109</f>
        <v>0</v>
      </c>
      <c r="P109" s="354">
        <f>O109/1000000</f>
        <v>0</v>
      </c>
      <c r="Q109" s="719"/>
    </row>
    <row r="110" spans="1:17" ht="18" customHeight="1">
      <c r="A110" s="412"/>
      <c r="B110" s="471" t="s">
        <v>112</v>
      </c>
      <c r="C110" s="432"/>
      <c r="D110" s="151"/>
      <c r="E110" s="151"/>
      <c r="F110" s="405"/>
      <c r="G110" s="605"/>
      <c r="H110" s="604"/>
      <c r="I110" s="378"/>
      <c r="J110" s="378"/>
      <c r="K110" s="378"/>
      <c r="L110" s="332"/>
      <c r="M110" s="378"/>
      <c r="N110" s="378"/>
      <c r="O110" s="378"/>
      <c r="P110" s="378"/>
      <c r="Q110" s="397"/>
    </row>
    <row r="111" spans="1:17" ht="18" customHeight="1">
      <c r="A111" s="412">
        <v>10</v>
      </c>
      <c r="B111" s="470" t="s">
        <v>190</v>
      </c>
      <c r="C111" s="432">
        <v>4865093</v>
      </c>
      <c r="D111" s="151" t="s">
        <v>12</v>
      </c>
      <c r="E111" s="115" t="s">
        <v>354</v>
      </c>
      <c r="F111" s="405">
        <v>-100</v>
      </c>
      <c r="G111" s="438">
        <v>72964</v>
      </c>
      <c r="H111" s="439">
        <v>70999</v>
      </c>
      <c r="I111" s="378">
        <f>G111-H111</f>
        <v>1965</v>
      </c>
      <c r="J111" s="378">
        <f t="shared" si="10"/>
        <v>-196500</v>
      </c>
      <c r="K111" s="378">
        <f t="shared" si="8"/>
        <v>-0.1965</v>
      </c>
      <c r="L111" s="438">
        <v>65464</v>
      </c>
      <c r="M111" s="439">
        <v>65464</v>
      </c>
      <c r="N111" s="378">
        <f>L111-M111</f>
        <v>0</v>
      </c>
      <c r="O111" s="378">
        <f t="shared" si="11"/>
        <v>0</v>
      </c>
      <c r="P111" s="378">
        <f t="shared" si="9"/>
        <v>0</v>
      </c>
      <c r="Q111" s="397"/>
    </row>
    <row r="112" spans="1:17" ht="18" customHeight="1">
      <c r="A112" s="412">
        <v>11</v>
      </c>
      <c r="B112" s="470" t="s">
        <v>191</v>
      </c>
      <c r="C112" s="432">
        <v>4865094</v>
      </c>
      <c r="D112" s="151" t="s">
        <v>12</v>
      </c>
      <c r="E112" s="115" t="s">
        <v>354</v>
      </c>
      <c r="F112" s="405">
        <v>-100</v>
      </c>
      <c r="G112" s="438">
        <v>73171</v>
      </c>
      <c r="H112" s="439">
        <v>71116</v>
      </c>
      <c r="I112" s="378">
        <f>G112-H112</f>
        <v>2055</v>
      </c>
      <c r="J112" s="378">
        <f t="shared" si="10"/>
        <v>-205500</v>
      </c>
      <c r="K112" s="378">
        <f t="shared" si="8"/>
        <v>-0.2055</v>
      </c>
      <c r="L112" s="438">
        <v>63756</v>
      </c>
      <c r="M112" s="439">
        <v>63756</v>
      </c>
      <c r="N112" s="378">
        <f>L112-M112</f>
        <v>0</v>
      </c>
      <c r="O112" s="378">
        <f t="shared" si="11"/>
        <v>0</v>
      </c>
      <c r="P112" s="378">
        <f t="shared" si="9"/>
        <v>0</v>
      </c>
      <c r="Q112" s="397"/>
    </row>
    <row r="113" spans="1:17" s="716" customFormat="1" ht="18">
      <c r="A113" s="675">
        <v>12</v>
      </c>
      <c r="B113" s="676" t="s">
        <v>192</v>
      </c>
      <c r="C113" s="677">
        <v>5269199</v>
      </c>
      <c r="D113" s="193" t="s">
        <v>12</v>
      </c>
      <c r="E113" s="194" t="s">
        <v>354</v>
      </c>
      <c r="F113" s="678">
        <v>-200</v>
      </c>
      <c r="G113" s="690">
        <v>3273</v>
      </c>
      <c r="H113" s="691">
        <v>612</v>
      </c>
      <c r="I113" s="713">
        <f>G113-H113</f>
        <v>2661</v>
      </c>
      <c r="J113" s="713">
        <f>$F113*I113</f>
        <v>-532200</v>
      </c>
      <c r="K113" s="713">
        <f>J113/1000000</f>
        <v>-0.5322</v>
      </c>
      <c r="L113" s="690">
        <v>11</v>
      </c>
      <c r="M113" s="691">
        <v>8</v>
      </c>
      <c r="N113" s="713">
        <f>L113-M113</f>
        <v>3</v>
      </c>
      <c r="O113" s="713">
        <f>$F113*N113</f>
        <v>-600</v>
      </c>
      <c r="P113" s="713">
        <f>O113/1000000</f>
        <v>-0.0006</v>
      </c>
      <c r="Q113" s="790"/>
    </row>
    <row r="114" spans="1:17" ht="18" customHeight="1">
      <c r="A114" s="412"/>
      <c r="B114" s="472" t="s">
        <v>187</v>
      </c>
      <c r="C114" s="432"/>
      <c r="D114" s="103"/>
      <c r="E114" s="103"/>
      <c r="F114" s="398"/>
      <c r="G114" s="605"/>
      <c r="H114" s="604"/>
      <c r="I114" s="378"/>
      <c r="J114" s="378"/>
      <c r="K114" s="378"/>
      <c r="L114" s="332"/>
      <c r="M114" s="378"/>
      <c r="N114" s="378"/>
      <c r="O114" s="378"/>
      <c r="P114" s="378"/>
      <c r="Q114" s="397"/>
    </row>
    <row r="115" spans="1:17" ht="18" customHeight="1">
      <c r="A115" s="412"/>
      <c r="B115" s="471" t="s">
        <v>193</v>
      </c>
      <c r="C115" s="432"/>
      <c r="D115" s="151"/>
      <c r="E115" s="151"/>
      <c r="F115" s="398"/>
      <c r="G115" s="605"/>
      <c r="H115" s="604"/>
      <c r="I115" s="378"/>
      <c r="J115" s="378"/>
      <c r="K115" s="378"/>
      <c r="L115" s="332"/>
      <c r="M115" s="378"/>
      <c r="N115" s="378"/>
      <c r="O115" s="378"/>
      <c r="P115" s="378"/>
      <c r="Q115" s="397"/>
    </row>
    <row r="116" spans="1:17" ht="18" customHeight="1">
      <c r="A116" s="412">
        <v>13</v>
      </c>
      <c r="B116" s="470" t="s">
        <v>408</v>
      </c>
      <c r="C116" s="432">
        <v>4864892</v>
      </c>
      <c r="D116" s="151" t="s">
        <v>12</v>
      </c>
      <c r="E116" s="115" t="s">
        <v>354</v>
      </c>
      <c r="F116" s="405">
        <v>500</v>
      </c>
      <c r="G116" s="441">
        <v>169</v>
      </c>
      <c r="H116" s="442">
        <v>169</v>
      </c>
      <c r="I116" s="354">
        <f>G116-H116</f>
        <v>0</v>
      </c>
      <c r="J116" s="354">
        <f t="shared" si="10"/>
        <v>0</v>
      </c>
      <c r="K116" s="354">
        <f t="shared" si="8"/>
        <v>0</v>
      </c>
      <c r="L116" s="441">
        <v>17120</v>
      </c>
      <c r="M116" s="442">
        <v>17120</v>
      </c>
      <c r="N116" s="354">
        <f>L116-M116</f>
        <v>0</v>
      </c>
      <c r="O116" s="354">
        <f t="shared" si="11"/>
        <v>0</v>
      </c>
      <c r="P116" s="354">
        <f t="shared" si="9"/>
        <v>0</v>
      </c>
      <c r="Q116" s="683"/>
    </row>
    <row r="117" spans="1:17" s="716" customFormat="1" ht="18" customHeight="1">
      <c r="A117" s="412">
        <v>14</v>
      </c>
      <c r="B117" s="470" t="s">
        <v>411</v>
      </c>
      <c r="C117" s="432">
        <v>4864826</v>
      </c>
      <c r="D117" s="151" t="s">
        <v>12</v>
      </c>
      <c r="E117" s="115" t="s">
        <v>354</v>
      </c>
      <c r="F117" s="405">
        <v>83.33</v>
      </c>
      <c r="G117" s="441">
        <v>2852</v>
      </c>
      <c r="H117" s="442">
        <v>2852</v>
      </c>
      <c r="I117" s="354">
        <f>G117-H117</f>
        <v>0</v>
      </c>
      <c r="J117" s="354">
        <f t="shared" si="10"/>
        <v>0</v>
      </c>
      <c r="K117" s="354">
        <f t="shared" si="8"/>
        <v>0</v>
      </c>
      <c r="L117" s="441">
        <v>978921</v>
      </c>
      <c r="M117" s="442">
        <v>978921</v>
      </c>
      <c r="N117" s="354">
        <f>L117-M117</f>
        <v>0</v>
      </c>
      <c r="O117" s="354">
        <f t="shared" si="11"/>
        <v>0</v>
      </c>
      <c r="P117" s="354">
        <f t="shared" si="9"/>
        <v>0</v>
      </c>
      <c r="Q117" s="735"/>
    </row>
    <row r="118" spans="1:17" ht="18" customHeight="1">
      <c r="A118" s="412">
        <v>15</v>
      </c>
      <c r="B118" s="470" t="s">
        <v>121</v>
      </c>
      <c r="C118" s="432">
        <v>4864791</v>
      </c>
      <c r="D118" s="151" t="s">
        <v>12</v>
      </c>
      <c r="E118" s="115" t="s">
        <v>354</v>
      </c>
      <c r="F118" s="405">
        <v>166.66666666666669</v>
      </c>
      <c r="G118" s="441">
        <v>987618</v>
      </c>
      <c r="H118" s="442">
        <v>987618</v>
      </c>
      <c r="I118" s="354">
        <f>G118-H118</f>
        <v>0</v>
      </c>
      <c r="J118" s="354">
        <f t="shared" si="10"/>
        <v>0</v>
      </c>
      <c r="K118" s="354">
        <f t="shared" si="8"/>
        <v>0</v>
      </c>
      <c r="L118" s="441">
        <v>993182</v>
      </c>
      <c r="M118" s="442">
        <v>993182</v>
      </c>
      <c r="N118" s="354">
        <f>L118-M118</f>
        <v>0</v>
      </c>
      <c r="O118" s="354">
        <f t="shared" si="11"/>
        <v>0</v>
      </c>
      <c r="P118" s="354">
        <f t="shared" si="9"/>
        <v>0</v>
      </c>
      <c r="Q118" s="718"/>
    </row>
    <row r="119" spans="1:17" ht="18" customHeight="1">
      <c r="A119" s="412"/>
      <c r="B119" s="410"/>
      <c r="C119" s="432"/>
      <c r="D119" s="103"/>
      <c r="E119" s="115"/>
      <c r="F119" s="405"/>
      <c r="G119" s="438"/>
      <c r="H119" s="439"/>
      <c r="I119" s="354"/>
      <c r="J119" s="354"/>
      <c r="K119" s="354"/>
      <c r="L119" s="438"/>
      <c r="M119" s="439"/>
      <c r="N119" s="378"/>
      <c r="O119" s="378"/>
      <c r="P119" s="378"/>
      <c r="Q119" s="397"/>
    </row>
    <row r="120" spans="1:17" ht="18" customHeight="1">
      <c r="A120" s="412"/>
      <c r="B120" s="471" t="s">
        <v>194</v>
      </c>
      <c r="C120" s="432"/>
      <c r="D120" s="151"/>
      <c r="E120" s="151"/>
      <c r="F120" s="405"/>
      <c r="G120" s="438"/>
      <c r="H120" s="439"/>
      <c r="I120" s="378"/>
      <c r="J120" s="378"/>
      <c r="K120" s="378"/>
      <c r="L120" s="332"/>
      <c r="M120" s="378"/>
      <c r="N120" s="378"/>
      <c r="O120" s="378"/>
      <c r="P120" s="378"/>
      <c r="Q120" s="397"/>
    </row>
    <row r="121" spans="1:17" s="716" customFormat="1" ht="18" customHeight="1">
      <c r="A121" s="412">
        <v>16</v>
      </c>
      <c r="B121" s="410" t="s">
        <v>195</v>
      </c>
      <c r="C121" s="432">
        <v>4865133</v>
      </c>
      <c r="D121" s="103" t="s">
        <v>12</v>
      </c>
      <c r="E121" s="115" t="s">
        <v>354</v>
      </c>
      <c r="F121" s="405">
        <v>-100</v>
      </c>
      <c r="G121" s="441">
        <v>33748</v>
      </c>
      <c r="H121" s="442">
        <v>328833</v>
      </c>
      <c r="I121" s="354">
        <f>G121-H121</f>
        <v>-295085</v>
      </c>
      <c r="J121" s="354">
        <f t="shared" si="10"/>
        <v>29508500</v>
      </c>
      <c r="K121" s="354">
        <f t="shared" si="8"/>
        <v>29.5085</v>
      </c>
      <c r="L121" s="441">
        <v>48566</v>
      </c>
      <c r="M121" s="442">
        <v>48566</v>
      </c>
      <c r="N121" s="354">
        <f>L121-M121</f>
        <v>0</v>
      </c>
      <c r="O121" s="354">
        <f t="shared" si="11"/>
        <v>0</v>
      </c>
      <c r="P121" s="354">
        <f t="shared" si="9"/>
        <v>0</v>
      </c>
      <c r="Q121" s="771"/>
    </row>
    <row r="122" spans="1:17" ht="18" customHeight="1">
      <c r="A122" s="412"/>
      <c r="B122" s="472" t="s">
        <v>196</v>
      </c>
      <c r="C122" s="432"/>
      <c r="D122" s="103"/>
      <c r="E122" s="151"/>
      <c r="F122" s="405"/>
      <c r="G122" s="605"/>
      <c r="H122" s="604"/>
      <c r="I122" s="378"/>
      <c r="J122" s="378"/>
      <c r="K122" s="378"/>
      <c r="L122" s="332"/>
      <c r="M122" s="378"/>
      <c r="N122" s="378"/>
      <c r="O122" s="378"/>
      <c r="P122" s="378"/>
      <c r="Q122" s="397"/>
    </row>
    <row r="123" spans="1:17" ht="18" customHeight="1">
      <c r="A123" s="412">
        <v>17</v>
      </c>
      <c r="B123" s="410" t="s">
        <v>183</v>
      </c>
      <c r="C123" s="432">
        <v>4865076</v>
      </c>
      <c r="D123" s="103" t="s">
        <v>12</v>
      </c>
      <c r="E123" s="115" t="s">
        <v>354</v>
      </c>
      <c r="F123" s="405">
        <v>-100</v>
      </c>
      <c r="G123" s="438">
        <v>3870</v>
      </c>
      <c r="H123" s="439">
        <v>3870</v>
      </c>
      <c r="I123" s="378">
        <f>G123-H123</f>
        <v>0</v>
      </c>
      <c r="J123" s="378">
        <f t="shared" si="10"/>
        <v>0</v>
      </c>
      <c r="K123" s="378">
        <f t="shared" si="8"/>
        <v>0</v>
      </c>
      <c r="L123" s="438">
        <v>21683</v>
      </c>
      <c r="M123" s="439">
        <v>21460</v>
      </c>
      <c r="N123" s="378">
        <f>L123-M123</f>
        <v>223</v>
      </c>
      <c r="O123" s="378">
        <f t="shared" si="11"/>
        <v>-22300</v>
      </c>
      <c r="P123" s="378">
        <f t="shared" si="9"/>
        <v>-0.0223</v>
      </c>
      <c r="Q123" s="549"/>
    </row>
    <row r="124" spans="1:17" s="716" customFormat="1" ht="18" customHeight="1">
      <c r="A124" s="412">
        <v>18</v>
      </c>
      <c r="B124" s="470" t="s">
        <v>197</v>
      </c>
      <c r="C124" s="432">
        <v>4865077</v>
      </c>
      <c r="D124" s="151" t="s">
        <v>12</v>
      </c>
      <c r="E124" s="115" t="s">
        <v>354</v>
      </c>
      <c r="F124" s="405">
        <v>-100</v>
      </c>
      <c r="G124" s="441">
        <v>0</v>
      </c>
      <c r="H124" s="442">
        <v>0</v>
      </c>
      <c r="I124" s="354">
        <f>G124-H124</f>
        <v>0</v>
      </c>
      <c r="J124" s="354">
        <f t="shared" si="10"/>
        <v>0</v>
      </c>
      <c r="K124" s="354">
        <f t="shared" si="8"/>
        <v>0</v>
      </c>
      <c r="L124" s="441">
        <v>0</v>
      </c>
      <c r="M124" s="442">
        <v>0</v>
      </c>
      <c r="N124" s="354">
        <f>L124-M124</f>
        <v>0</v>
      </c>
      <c r="O124" s="354">
        <f t="shared" si="11"/>
        <v>0</v>
      </c>
      <c r="P124" s="354">
        <f t="shared" si="9"/>
        <v>0</v>
      </c>
      <c r="Q124" s="771"/>
    </row>
    <row r="125" spans="1:17" ht="18" customHeight="1">
      <c r="A125" s="436"/>
      <c r="B125" s="471" t="s">
        <v>51</v>
      </c>
      <c r="C125" s="402"/>
      <c r="D125" s="93"/>
      <c r="E125" s="93"/>
      <c r="F125" s="405"/>
      <c r="G125" s="605"/>
      <c r="H125" s="604"/>
      <c r="I125" s="378"/>
      <c r="J125" s="378"/>
      <c r="K125" s="378"/>
      <c r="L125" s="332"/>
      <c r="M125" s="378"/>
      <c r="N125" s="378"/>
      <c r="O125" s="378"/>
      <c r="P125" s="378"/>
      <c r="Q125" s="397"/>
    </row>
    <row r="126" spans="1:17" s="716" customFormat="1" ht="18">
      <c r="A126" s="412">
        <v>19</v>
      </c>
      <c r="B126" s="772" t="s">
        <v>202</v>
      </c>
      <c r="C126" s="432">
        <v>4864806</v>
      </c>
      <c r="D126" s="115" t="s">
        <v>12</v>
      </c>
      <c r="E126" s="115" t="s">
        <v>354</v>
      </c>
      <c r="F126" s="405">
        <v>-125</v>
      </c>
      <c r="G126" s="441">
        <v>172379</v>
      </c>
      <c r="H126" s="442">
        <v>171796</v>
      </c>
      <c r="I126" s="354">
        <f>G126-H126</f>
        <v>583</v>
      </c>
      <c r="J126" s="354">
        <f>$F126*I126</f>
        <v>-72875</v>
      </c>
      <c r="K126" s="354">
        <f>J126/1000000</f>
        <v>-0.072875</v>
      </c>
      <c r="L126" s="441">
        <v>261021</v>
      </c>
      <c r="M126" s="442">
        <v>260818</v>
      </c>
      <c r="N126" s="354">
        <f>L126-M126</f>
        <v>203</v>
      </c>
      <c r="O126" s="354">
        <f>$F126*N126</f>
        <v>-25375</v>
      </c>
      <c r="P126" s="354">
        <f>O126/1000000</f>
        <v>-0.025375</v>
      </c>
      <c r="Q126" s="771"/>
    </row>
    <row r="127" spans="1:17" ht="18" customHeight="1">
      <c r="A127" s="412"/>
      <c r="B127" s="472" t="s">
        <v>52</v>
      </c>
      <c r="C127" s="405"/>
      <c r="D127" s="103"/>
      <c r="E127" s="103"/>
      <c r="F127" s="405"/>
      <c r="G127" s="605"/>
      <c r="H127" s="604"/>
      <c r="I127" s="378"/>
      <c r="J127" s="378"/>
      <c r="K127" s="378"/>
      <c r="L127" s="332"/>
      <c r="M127" s="378"/>
      <c r="N127" s="378"/>
      <c r="O127" s="378"/>
      <c r="P127" s="378"/>
      <c r="Q127" s="397"/>
    </row>
    <row r="128" spans="1:17" ht="18" customHeight="1">
      <c r="A128" s="412"/>
      <c r="B128" s="472" t="s">
        <v>53</v>
      </c>
      <c r="C128" s="405"/>
      <c r="D128" s="103"/>
      <c r="E128" s="103"/>
      <c r="F128" s="405"/>
      <c r="G128" s="605"/>
      <c r="H128" s="604"/>
      <c r="I128" s="378"/>
      <c r="J128" s="378"/>
      <c r="K128" s="378"/>
      <c r="L128" s="332"/>
      <c r="M128" s="378"/>
      <c r="N128" s="378"/>
      <c r="O128" s="378"/>
      <c r="P128" s="378"/>
      <c r="Q128" s="397"/>
    </row>
    <row r="129" spans="1:17" ht="18" customHeight="1">
      <c r="A129" s="412"/>
      <c r="B129" s="472" t="s">
        <v>54</v>
      </c>
      <c r="C129" s="405"/>
      <c r="D129" s="103"/>
      <c r="E129" s="103"/>
      <c r="F129" s="405"/>
      <c r="G129" s="605"/>
      <c r="H129" s="604"/>
      <c r="I129" s="378"/>
      <c r="J129" s="378"/>
      <c r="K129" s="378"/>
      <c r="L129" s="332"/>
      <c r="M129" s="378"/>
      <c r="N129" s="378"/>
      <c r="O129" s="378"/>
      <c r="P129" s="378"/>
      <c r="Q129" s="397"/>
    </row>
    <row r="130" spans="1:17" ht="17.25" customHeight="1">
      <c r="A130" s="412">
        <v>20</v>
      </c>
      <c r="B130" s="470" t="s">
        <v>55</v>
      </c>
      <c r="C130" s="432">
        <v>4865090</v>
      </c>
      <c r="D130" s="151" t="s">
        <v>12</v>
      </c>
      <c r="E130" s="115" t="s">
        <v>354</v>
      </c>
      <c r="F130" s="405">
        <v>-100</v>
      </c>
      <c r="G130" s="438">
        <v>9181</v>
      </c>
      <c r="H130" s="439">
        <v>9287</v>
      </c>
      <c r="I130" s="378">
        <f>G130-H130</f>
        <v>-106</v>
      </c>
      <c r="J130" s="378">
        <f t="shared" si="10"/>
        <v>10600</v>
      </c>
      <c r="K130" s="378">
        <f t="shared" si="8"/>
        <v>0.0106</v>
      </c>
      <c r="L130" s="438">
        <v>29046</v>
      </c>
      <c r="M130" s="439">
        <v>29047</v>
      </c>
      <c r="N130" s="378">
        <f>L130-M130</f>
        <v>-1</v>
      </c>
      <c r="O130" s="378">
        <f t="shared" si="11"/>
        <v>100</v>
      </c>
      <c r="P130" s="378">
        <f t="shared" si="9"/>
        <v>0.0001</v>
      </c>
      <c r="Q130" s="535"/>
    </row>
    <row r="131" spans="1:17" ht="18" customHeight="1">
      <c r="A131" s="412">
        <v>21</v>
      </c>
      <c r="B131" s="470" t="s">
        <v>56</v>
      </c>
      <c r="C131" s="432">
        <v>4902519</v>
      </c>
      <c r="D131" s="151" t="s">
        <v>12</v>
      </c>
      <c r="E131" s="115" t="s">
        <v>354</v>
      </c>
      <c r="F131" s="405">
        <v>-100</v>
      </c>
      <c r="G131" s="438">
        <v>10919</v>
      </c>
      <c r="H131" s="439">
        <v>11190</v>
      </c>
      <c r="I131" s="378">
        <f>G131-H131</f>
        <v>-271</v>
      </c>
      <c r="J131" s="378">
        <f t="shared" si="10"/>
        <v>27100</v>
      </c>
      <c r="K131" s="378">
        <f t="shared" si="8"/>
        <v>0.0271</v>
      </c>
      <c r="L131" s="438">
        <v>58220</v>
      </c>
      <c r="M131" s="439">
        <v>58277</v>
      </c>
      <c r="N131" s="378">
        <f>L131-M131</f>
        <v>-57</v>
      </c>
      <c r="O131" s="378">
        <f t="shared" si="11"/>
        <v>5700</v>
      </c>
      <c r="P131" s="378">
        <f t="shared" si="9"/>
        <v>0.0057</v>
      </c>
      <c r="Q131" s="397"/>
    </row>
    <row r="132" spans="1:17" ht="18" customHeight="1">
      <c r="A132" s="412">
        <v>22</v>
      </c>
      <c r="B132" s="470" t="s">
        <v>57</v>
      </c>
      <c r="C132" s="432">
        <v>4902520</v>
      </c>
      <c r="D132" s="151" t="s">
        <v>12</v>
      </c>
      <c r="E132" s="115" t="s">
        <v>354</v>
      </c>
      <c r="F132" s="405">
        <v>-100</v>
      </c>
      <c r="G132" s="438">
        <v>17705</v>
      </c>
      <c r="H132" s="439">
        <v>17721</v>
      </c>
      <c r="I132" s="378">
        <f>G132-H132</f>
        <v>-16</v>
      </c>
      <c r="J132" s="378">
        <f t="shared" si="10"/>
        <v>1600</v>
      </c>
      <c r="K132" s="378">
        <f t="shared" si="8"/>
        <v>0.0016</v>
      </c>
      <c r="L132" s="438">
        <v>61848</v>
      </c>
      <c r="M132" s="439">
        <v>61790</v>
      </c>
      <c r="N132" s="378">
        <f>L132-M132</f>
        <v>58</v>
      </c>
      <c r="O132" s="378">
        <f t="shared" si="11"/>
        <v>-5800</v>
      </c>
      <c r="P132" s="378">
        <f t="shared" si="9"/>
        <v>-0.0058</v>
      </c>
      <c r="Q132" s="397"/>
    </row>
    <row r="133" spans="1:17" ht="18" customHeight="1">
      <c r="A133" s="412"/>
      <c r="B133" s="470"/>
      <c r="C133" s="432"/>
      <c r="D133" s="151"/>
      <c r="E133" s="151"/>
      <c r="F133" s="405"/>
      <c r="G133" s="605"/>
      <c r="H133" s="604"/>
      <c r="I133" s="378"/>
      <c r="J133" s="378"/>
      <c r="K133" s="378"/>
      <c r="L133" s="332"/>
      <c r="M133" s="378"/>
      <c r="N133" s="378"/>
      <c r="O133" s="378"/>
      <c r="P133" s="378"/>
      <c r="Q133" s="397"/>
    </row>
    <row r="134" spans="1:17" ht="18" customHeight="1">
      <c r="A134" s="412"/>
      <c r="B134" s="471" t="s">
        <v>58</v>
      </c>
      <c r="C134" s="432"/>
      <c r="D134" s="151"/>
      <c r="E134" s="151"/>
      <c r="F134" s="405"/>
      <c r="G134" s="605"/>
      <c r="H134" s="604"/>
      <c r="I134" s="378"/>
      <c r="J134" s="378"/>
      <c r="K134" s="378"/>
      <c r="L134" s="332"/>
      <c r="M134" s="378"/>
      <c r="N134" s="378"/>
      <c r="O134" s="378"/>
      <c r="P134" s="378"/>
      <c r="Q134" s="397"/>
    </row>
    <row r="135" spans="1:17" s="716" customFormat="1" ht="18" customHeight="1">
      <c r="A135" s="412">
        <v>23</v>
      </c>
      <c r="B135" s="470" t="s">
        <v>59</v>
      </c>
      <c r="C135" s="432">
        <v>4902554</v>
      </c>
      <c r="D135" s="151" t="s">
        <v>12</v>
      </c>
      <c r="E135" s="115" t="s">
        <v>354</v>
      </c>
      <c r="F135" s="405">
        <v>-100</v>
      </c>
      <c r="G135" s="441">
        <v>5476</v>
      </c>
      <c r="H135" s="442">
        <v>5252</v>
      </c>
      <c r="I135" s="354">
        <f aca="true" t="shared" si="12" ref="I135:I142">G135-H135</f>
        <v>224</v>
      </c>
      <c r="J135" s="354">
        <f>$F135*I135</f>
        <v>-22400</v>
      </c>
      <c r="K135" s="354">
        <f>J135/1000000</f>
        <v>-0.0224</v>
      </c>
      <c r="L135" s="441">
        <v>4335</v>
      </c>
      <c r="M135" s="442">
        <v>4214</v>
      </c>
      <c r="N135" s="354">
        <f aca="true" t="shared" si="13" ref="N135:N142">L135-M135</f>
        <v>121</v>
      </c>
      <c r="O135" s="354">
        <f>$F135*N135</f>
        <v>-12100</v>
      </c>
      <c r="P135" s="354">
        <f>O135/1000000</f>
        <v>-0.0121</v>
      </c>
      <c r="Q135" s="771"/>
    </row>
    <row r="136" spans="1:17" ht="18" customHeight="1">
      <c r="A136" s="412">
        <v>24</v>
      </c>
      <c r="B136" s="470" t="s">
        <v>60</v>
      </c>
      <c r="C136" s="432">
        <v>4902522</v>
      </c>
      <c r="D136" s="151" t="s">
        <v>12</v>
      </c>
      <c r="E136" s="115" t="s">
        <v>354</v>
      </c>
      <c r="F136" s="405">
        <v>-100</v>
      </c>
      <c r="G136" s="438">
        <v>840</v>
      </c>
      <c r="H136" s="439">
        <v>840</v>
      </c>
      <c r="I136" s="378">
        <f t="shared" si="12"/>
        <v>0</v>
      </c>
      <c r="J136" s="378">
        <f t="shared" si="10"/>
        <v>0</v>
      </c>
      <c r="K136" s="378">
        <f t="shared" si="8"/>
        <v>0</v>
      </c>
      <c r="L136" s="438">
        <v>185</v>
      </c>
      <c r="M136" s="439">
        <v>185</v>
      </c>
      <c r="N136" s="378">
        <f t="shared" si="13"/>
        <v>0</v>
      </c>
      <c r="O136" s="378">
        <f t="shared" si="11"/>
        <v>0</v>
      </c>
      <c r="P136" s="378">
        <f t="shared" si="9"/>
        <v>0</v>
      </c>
      <c r="Q136" s="397"/>
    </row>
    <row r="137" spans="1:17" ht="18" customHeight="1">
      <c r="A137" s="412">
        <v>25</v>
      </c>
      <c r="B137" s="470" t="s">
        <v>61</v>
      </c>
      <c r="C137" s="432">
        <v>4902523</v>
      </c>
      <c r="D137" s="151" t="s">
        <v>12</v>
      </c>
      <c r="E137" s="115" t="s">
        <v>354</v>
      </c>
      <c r="F137" s="405">
        <v>-100</v>
      </c>
      <c r="G137" s="438">
        <v>999815</v>
      </c>
      <c r="H137" s="439">
        <v>999815</v>
      </c>
      <c r="I137" s="378">
        <f t="shared" si="12"/>
        <v>0</v>
      </c>
      <c r="J137" s="378">
        <f t="shared" si="10"/>
        <v>0</v>
      </c>
      <c r="K137" s="378">
        <f t="shared" si="8"/>
        <v>0</v>
      </c>
      <c r="L137" s="438">
        <v>999943</v>
      </c>
      <c r="M137" s="439">
        <v>999943</v>
      </c>
      <c r="N137" s="378">
        <f t="shared" si="13"/>
        <v>0</v>
      </c>
      <c r="O137" s="378">
        <f t="shared" si="11"/>
        <v>0</v>
      </c>
      <c r="P137" s="378">
        <f t="shared" si="9"/>
        <v>0</v>
      </c>
      <c r="Q137" s="397"/>
    </row>
    <row r="138" spans="1:17" s="760" customFormat="1" ht="18" customHeight="1">
      <c r="A138" s="761">
        <v>26</v>
      </c>
      <c r="B138" s="762" t="s">
        <v>62</v>
      </c>
      <c r="C138" s="763">
        <v>4902547</v>
      </c>
      <c r="D138" s="764" t="s">
        <v>12</v>
      </c>
      <c r="E138" s="765" t="s">
        <v>354</v>
      </c>
      <c r="F138" s="763">
        <v>-100</v>
      </c>
      <c r="G138" s="759">
        <v>5885</v>
      </c>
      <c r="H138" s="758">
        <v>5885</v>
      </c>
      <c r="I138" s="766">
        <f t="shared" si="12"/>
        <v>0</v>
      </c>
      <c r="J138" s="766">
        <f>$F138*I138</f>
        <v>0</v>
      </c>
      <c r="K138" s="766">
        <f>J138/1000000</f>
        <v>0</v>
      </c>
      <c r="L138" s="759">
        <v>8891</v>
      </c>
      <c r="M138" s="758">
        <v>8891</v>
      </c>
      <c r="N138" s="766">
        <f t="shared" si="13"/>
        <v>0</v>
      </c>
      <c r="O138" s="766">
        <f>$F138*N138</f>
        <v>0</v>
      </c>
      <c r="P138" s="766">
        <f>O138/1000000</f>
        <v>0</v>
      </c>
      <c r="Q138" s="767"/>
    </row>
    <row r="139" spans="1:17" ht="18" customHeight="1">
      <c r="A139" s="412">
        <v>27</v>
      </c>
      <c r="B139" s="410" t="s">
        <v>63</v>
      </c>
      <c r="C139" s="405">
        <v>4902605</v>
      </c>
      <c r="D139" s="103" t="s">
        <v>12</v>
      </c>
      <c r="E139" s="115" t="s">
        <v>354</v>
      </c>
      <c r="F139" s="736">
        <v>-1333.33</v>
      </c>
      <c r="G139" s="438">
        <v>0</v>
      </c>
      <c r="H139" s="439">
        <v>0</v>
      </c>
      <c r="I139" s="378">
        <f t="shared" si="12"/>
        <v>0</v>
      </c>
      <c r="J139" s="378">
        <f t="shared" si="10"/>
        <v>0</v>
      </c>
      <c r="K139" s="378">
        <f t="shared" si="8"/>
        <v>0</v>
      </c>
      <c r="L139" s="438">
        <v>0</v>
      </c>
      <c r="M139" s="439">
        <v>0</v>
      </c>
      <c r="N139" s="378">
        <f t="shared" si="13"/>
        <v>0</v>
      </c>
      <c r="O139" s="378">
        <f t="shared" si="11"/>
        <v>0</v>
      </c>
      <c r="P139" s="378">
        <f t="shared" si="9"/>
        <v>0</v>
      </c>
      <c r="Q139" s="397"/>
    </row>
    <row r="140" spans="1:17" ht="18" customHeight="1">
      <c r="A140" s="412">
        <v>28</v>
      </c>
      <c r="B140" s="410" t="s">
        <v>64</v>
      </c>
      <c r="C140" s="405">
        <v>4902526</v>
      </c>
      <c r="D140" s="103" t="s">
        <v>12</v>
      </c>
      <c r="E140" s="115" t="s">
        <v>354</v>
      </c>
      <c r="F140" s="405">
        <v>-100</v>
      </c>
      <c r="G140" s="438">
        <v>16878</v>
      </c>
      <c r="H140" s="439">
        <v>16977</v>
      </c>
      <c r="I140" s="378">
        <f t="shared" si="12"/>
        <v>-99</v>
      </c>
      <c r="J140" s="378">
        <f t="shared" si="10"/>
        <v>9900</v>
      </c>
      <c r="K140" s="378">
        <f t="shared" si="8"/>
        <v>0.0099</v>
      </c>
      <c r="L140" s="438">
        <v>19725</v>
      </c>
      <c r="M140" s="439">
        <v>19697</v>
      </c>
      <c r="N140" s="378">
        <f t="shared" si="13"/>
        <v>28</v>
      </c>
      <c r="O140" s="378">
        <f t="shared" si="11"/>
        <v>-2800</v>
      </c>
      <c r="P140" s="378">
        <f t="shared" si="9"/>
        <v>-0.0028</v>
      </c>
      <c r="Q140" s="397"/>
    </row>
    <row r="141" spans="1:17" s="716" customFormat="1" ht="18" customHeight="1">
      <c r="A141" s="412">
        <v>29</v>
      </c>
      <c r="B141" s="410" t="s">
        <v>65</v>
      </c>
      <c r="C141" s="405">
        <v>4902529</v>
      </c>
      <c r="D141" s="103" t="s">
        <v>12</v>
      </c>
      <c r="E141" s="115" t="s">
        <v>354</v>
      </c>
      <c r="F141" s="405">
        <v>-44.44</v>
      </c>
      <c r="G141" s="441">
        <v>996187</v>
      </c>
      <c r="H141" s="442">
        <v>996516</v>
      </c>
      <c r="I141" s="354">
        <f t="shared" si="12"/>
        <v>-329</v>
      </c>
      <c r="J141" s="354">
        <f t="shared" si="10"/>
        <v>14620.759999999998</v>
      </c>
      <c r="K141" s="354">
        <f t="shared" si="8"/>
        <v>0.014620759999999998</v>
      </c>
      <c r="L141" s="441">
        <v>375</v>
      </c>
      <c r="M141" s="442">
        <v>424</v>
      </c>
      <c r="N141" s="354">
        <f t="shared" si="13"/>
        <v>-49</v>
      </c>
      <c r="O141" s="354">
        <f t="shared" si="11"/>
        <v>2177.56</v>
      </c>
      <c r="P141" s="354">
        <f t="shared" si="9"/>
        <v>0.00217756</v>
      </c>
      <c r="Q141" s="735"/>
    </row>
    <row r="142" spans="1:17" ht="18" customHeight="1">
      <c r="A142" s="412">
        <v>30</v>
      </c>
      <c r="B142" s="410" t="s">
        <v>147</v>
      </c>
      <c r="C142" s="405">
        <v>4865087</v>
      </c>
      <c r="D142" s="103" t="s">
        <v>12</v>
      </c>
      <c r="E142" s="115" t="s">
        <v>354</v>
      </c>
      <c r="F142" s="405">
        <v>-100</v>
      </c>
      <c r="G142" s="441">
        <v>0</v>
      </c>
      <c r="H142" s="442">
        <v>0</v>
      </c>
      <c r="I142" s="354">
        <f t="shared" si="12"/>
        <v>0</v>
      </c>
      <c r="J142" s="354">
        <f t="shared" si="10"/>
        <v>0</v>
      </c>
      <c r="K142" s="354">
        <f t="shared" si="8"/>
        <v>0</v>
      </c>
      <c r="L142" s="441">
        <v>0</v>
      </c>
      <c r="M142" s="442">
        <v>0</v>
      </c>
      <c r="N142" s="354">
        <f t="shared" si="13"/>
        <v>0</v>
      </c>
      <c r="O142" s="354">
        <f t="shared" si="11"/>
        <v>0</v>
      </c>
      <c r="P142" s="354">
        <f t="shared" si="9"/>
        <v>0</v>
      </c>
      <c r="Q142" s="397"/>
    </row>
    <row r="143" spans="1:17" ht="18" customHeight="1">
      <c r="A143" s="412"/>
      <c r="B143" s="472" t="s">
        <v>80</v>
      </c>
      <c r="C143" s="405"/>
      <c r="D143" s="103"/>
      <c r="E143" s="103"/>
      <c r="F143" s="405"/>
      <c r="G143" s="605"/>
      <c r="H143" s="604"/>
      <c r="I143" s="378"/>
      <c r="J143" s="378"/>
      <c r="K143" s="378"/>
      <c r="L143" s="332"/>
      <c r="M143" s="378"/>
      <c r="N143" s="378"/>
      <c r="O143" s="378"/>
      <c r="P143" s="378"/>
      <c r="Q143" s="397"/>
    </row>
    <row r="144" spans="1:17" ht="18">
      <c r="A144" s="412">
        <v>31</v>
      </c>
      <c r="B144" s="410" t="s">
        <v>81</v>
      </c>
      <c r="C144" s="405">
        <v>4902577</v>
      </c>
      <c r="D144" s="103" t="s">
        <v>12</v>
      </c>
      <c r="E144" s="115" t="s">
        <v>354</v>
      </c>
      <c r="F144" s="405">
        <v>400</v>
      </c>
      <c r="G144" s="438">
        <v>995592</v>
      </c>
      <c r="H144" s="439">
        <v>995592</v>
      </c>
      <c r="I144" s="378">
        <f>G144-H144</f>
        <v>0</v>
      </c>
      <c r="J144" s="378">
        <f t="shared" si="10"/>
        <v>0</v>
      </c>
      <c r="K144" s="378">
        <f t="shared" si="8"/>
        <v>0</v>
      </c>
      <c r="L144" s="438">
        <v>50</v>
      </c>
      <c r="M144" s="439">
        <v>50</v>
      </c>
      <c r="N144" s="378">
        <f>L144-M144</f>
        <v>0</v>
      </c>
      <c r="O144" s="378">
        <f t="shared" si="11"/>
        <v>0</v>
      </c>
      <c r="P144" s="378">
        <f t="shared" si="9"/>
        <v>0</v>
      </c>
      <c r="Q144" s="703"/>
    </row>
    <row r="145" spans="1:17" s="760" customFormat="1" ht="18" customHeight="1">
      <c r="A145" s="761">
        <v>32</v>
      </c>
      <c r="B145" s="762" t="s">
        <v>82</v>
      </c>
      <c r="C145" s="763">
        <v>4902525</v>
      </c>
      <c r="D145" s="764" t="s">
        <v>12</v>
      </c>
      <c r="E145" s="765" t="s">
        <v>354</v>
      </c>
      <c r="F145" s="763">
        <v>-400</v>
      </c>
      <c r="G145" s="759">
        <v>999989</v>
      </c>
      <c r="H145" s="758">
        <v>999989</v>
      </c>
      <c r="I145" s="766">
        <f>G145-H145</f>
        <v>0</v>
      </c>
      <c r="J145" s="766">
        <f>$F145*I145</f>
        <v>0</v>
      </c>
      <c r="K145" s="766">
        <f>J145/1000000</f>
        <v>0</v>
      </c>
      <c r="L145" s="759">
        <v>999997</v>
      </c>
      <c r="M145" s="758">
        <v>999997</v>
      </c>
      <c r="N145" s="766">
        <f>L145-M145</f>
        <v>0</v>
      </c>
      <c r="O145" s="766">
        <f>$F145*N145</f>
        <v>0</v>
      </c>
      <c r="P145" s="766">
        <f>O145/1000000</f>
        <v>0</v>
      </c>
      <c r="Q145" s="767"/>
    </row>
    <row r="146" spans="1:17" ht="15" customHeight="1" thickBot="1">
      <c r="A146" s="29"/>
      <c r="B146" s="30"/>
      <c r="C146" s="30"/>
      <c r="D146" s="30"/>
      <c r="E146" s="30"/>
      <c r="F146" s="30"/>
      <c r="G146" s="612"/>
      <c r="H146" s="613"/>
      <c r="I146" s="30"/>
      <c r="J146" s="30"/>
      <c r="K146" s="62"/>
      <c r="L146" s="29"/>
      <c r="M146" s="30"/>
      <c r="N146" s="30"/>
      <c r="O146" s="30"/>
      <c r="P146" s="62"/>
      <c r="Q146" s="181"/>
    </row>
    <row r="147" ht="13.5" thickTop="1"/>
    <row r="148" spans="1:16" ht="20.25">
      <c r="A148" s="185" t="s">
        <v>321</v>
      </c>
      <c r="K148" s="232">
        <f>SUM(K97:K146)</f>
        <v>28.752045759999998</v>
      </c>
      <c r="P148" s="232">
        <f>SUM(P97:P146)</f>
        <v>-0.061497439999999993</v>
      </c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7" ht="18">
      <c r="A151" s="68"/>
      <c r="K151" s="18"/>
      <c r="P151" s="18"/>
      <c r="Q151" s="531" t="str">
        <f>NDPL!$Q$1</f>
        <v>FEBRUARY-2015</v>
      </c>
    </row>
    <row r="152" spans="1:16" ht="12.75">
      <c r="A152" s="68"/>
      <c r="K152" s="18"/>
      <c r="P152" s="18"/>
    </row>
    <row r="153" spans="1:16" ht="12.75">
      <c r="A153" s="68"/>
      <c r="K153" s="18"/>
      <c r="P153" s="18"/>
    </row>
    <row r="154" spans="1:16" ht="12.75">
      <c r="A154" s="68"/>
      <c r="K154" s="18"/>
      <c r="P154" s="18"/>
    </row>
    <row r="155" spans="1:11" ht="13.5" thickBot="1">
      <c r="A155" s="2"/>
      <c r="B155" s="8"/>
      <c r="C155" s="8"/>
      <c r="D155" s="64"/>
      <c r="E155" s="64"/>
      <c r="F155" s="22"/>
      <c r="G155" s="22"/>
      <c r="H155" s="22"/>
      <c r="I155" s="22"/>
      <c r="J155" s="22"/>
      <c r="K155" s="65"/>
    </row>
    <row r="156" spans="1:17" ht="27.75">
      <c r="A156" s="563" t="s">
        <v>200</v>
      </c>
      <c r="B156" s="174"/>
      <c r="C156" s="170"/>
      <c r="D156" s="170"/>
      <c r="E156" s="170"/>
      <c r="F156" s="228"/>
      <c r="G156" s="228"/>
      <c r="H156" s="228"/>
      <c r="I156" s="228"/>
      <c r="J156" s="228"/>
      <c r="K156" s="229"/>
      <c r="L156" s="57"/>
      <c r="M156" s="57"/>
      <c r="N156" s="57"/>
      <c r="O156" s="57"/>
      <c r="P156" s="57"/>
      <c r="Q156" s="58"/>
    </row>
    <row r="157" spans="1:17" ht="24.75" customHeight="1">
      <c r="A157" s="562" t="s">
        <v>323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0">
        <f>K91</f>
        <v>-4.849315559999999</v>
      </c>
      <c r="L157" s="342"/>
      <c r="M157" s="342"/>
      <c r="N157" s="342"/>
      <c r="O157" s="342"/>
      <c r="P157" s="550">
        <f>P91</f>
        <v>1.01116685</v>
      </c>
      <c r="Q157" s="59"/>
    </row>
    <row r="158" spans="1:17" ht="24.75" customHeight="1">
      <c r="A158" s="562" t="s">
        <v>322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50">
        <f>K148</f>
        <v>28.752045759999998</v>
      </c>
      <c r="L158" s="342"/>
      <c r="M158" s="342"/>
      <c r="N158" s="342"/>
      <c r="O158" s="342"/>
      <c r="P158" s="550">
        <f>P148</f>
        <v>-0.061497439999999993</v>
      </c>
      <c r="Q158" s="59"/>
    </row>
    <row r="159" spans="1:17" ht="24.75" customHeight="1">
      <c r="A159" s="562" t="s">
        <v>324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50">
        <f>'ROHTAK ROAD'!K44</f>
        <v>0.8078</v>
      </c>
      <c r="L159" s="342"/>
      <c r="M159" s="342"/>
      <c r="N159" s="342"/>
      <c r="O159" s="342"/>
      <c r="P159" s="550">
        <f>'ROHTAK ROAD'!P44</f>
        <v>0.0527</v>
      </c>
      <c r="Q159" s="59"/>
    </row>
    <row r="160" spans="1:17" ht="24.75" customHeight="1">
      <c r="A160" s="562" t="s">
        <v>325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550">
        <f>-MES!K41</f>
        <v>-0.07669999999999999</v>
      </c>
      <c r="L160" s="342"/>
      <c r="M160" s="342"/>
      <c r="N160" s="342"/>
      <c r="O160" s="342"/>
      <c r="P160" s="550">
        <f>-MES!P41</f>
        <v>-0.025500000000000002</v>
      </c>
      <c r="Q160" s="59"/>
    </row>
    <row r="161" spans="1:17" ht="29.25" customHeight="1" thickBot="1">
      <c r="A161" s="564" t="s">
        <v>201</v>
      </c>
      <c r="B161" s="230"/>
      <c r="C161" s="231"/>
      <c r="D161" s="231"/>
      <c r="E161" s="231"/>
      <c r="F161" s="231"/>
      <c r="G161" s="231"/>
      <c r="H161" s="231"/>
      <c r="I161" s="231"/>
      <c r="J161" s="231"/>
      <c r="K161" s="565">
        <f>SUM(K157:K160)</f>
        <v>24.633830200000002</v>
      </c>
      <c r="L161" s="551"/>
      <c r="M161" s="551"/>
      <c r="N161" s="551"/>
      <c r="O161" s="551"/>
      <c r="P161" s="565">
        <f>SUM(P157:P160)</f>
        <v>0.97686941</v>
      </c>
      <c r="Q161" s="186"/>
    </row>
    <row r="166" ht="13.5" thickBot="1"/>
    <row r="167" spans="1:17" ht="12.75">
      <c r="A167" s="269"/>
      <c r="B167" s="270"/>
      <c r="C167" s="270"/>
      <c r="D167" s="270"/>
      <c r="E167" s="270"/>
      <c r="F167" s="270"/>
      <c r="G167" s="270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26.25">
      <c r="A168" s="554" t="s">
        <v>335</v>
      </c>
      <c r="B168" s="261"/>
      <c r="C168" s="261"/>
      <c r="D168" s="261"/>
      <c r="E168" s="261"/>
      <c r="F168" s="261"/>
      <c r="G168" s="261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1"/>
      <c r="B169" s="261"/>
      <c r="C169" s="261"/>
      <c r="D169" s="261"/>
      <c r="E169" s="261"/>
      <c r="F169" s="261"/>
      <c r="G169" s="261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5.75">
      <c r="A170" s="272"/>
      <c r="B170" s="273"/>
      <c r="C170" s="273"/>
      <c r="D170" s="273"/>
      <c r="E170" s="273"/>
      <c r="F170" s="273"/>
      <c r="G170" s="273"/>
      <c r="H170" s="19"/>
      <c r="I170" s="19"/>
      <c r="J170" s="19"/>
      <c r="K170" s="315" t="s">
        <v>347</v>
      </c>
      <c r="L170" s="19"/>
      <c r="M170" s="19"/>
      <c r="N170" s="19"/>
      <c r="O170" s="19"/>
      <c r="P170" s="315" t="s">
        <v>348</v>
      </c>
      <c r="Q170" s="59"/>
    </row>
    <row r="171" spans="1:17" ht="12.75">
      <c r="A171" s="274"/>
      <c r="B171" s="159"/>
      <c r="C171" s="159"/>
      <c r="D171" s="159"/>
      <c r="E171" s="159"/>
      <c r="F171" s="159"/>
      <c r="G171" s="159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12.75">
      <c r="A172" s="274"/>
      <c r="B172" s="159"/>
      <c r="C172" s="159"/>
      <c r="D172" s="159"/>
      <c r="E172" s="159"/>
      <c r="F172" s="159"/>
      <c r="G172" s="159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23.25">
      <c r="A173" s="552" t="s">
        <v>338</v>
      </c>
      <c r="B173" s="262"/>
      <c r="C173" s="262"/>
      <c r="D173" s="263"/>
      <c r="E173" s="263"/>
      <c r="F173" s="264"/>
      <c r="G173" s="263"/>
      <c r="H173" s="19"/>
      <c r="I173" s="19"/>
      <c r="J173" s="19"/>
      <c r="K173" s="557">
        <f>K161</f>
        <v>24.633830200000002</v>
      </c>
      <c r="L173" s="555" t="s">
        <v>336</v>
      </c>
      <c r="M173" s="506"/>
      <c r="N173" s="506"/>
      <c r="O173" s="506"/>
      <c r="P173" s="557">
        <f>P161</f>
        <v>0.97686941</v>
      </c>
      <c r="Q173" s="559" t="s">
        <v>336</v>
      </c>
    </row>
    <row r="174" spans="1:17" ht="23.25">
      <c r="A174" s="279"/>
      <c r="B174" s="265"/>
      <c r="C174" s="265"/>
      <c r="D174" s="261"/>
      <c r="E174" s="261"/>
      <c r="F174" s="266"/>
      <c r="G174" s="261"/>
      <c r="H174" s="19"/>
      <c r="I174" s="19"/>
      <c r="J174" s="19"/>
      <c r="K174" s="506"/>
      <c r="L174" s="556"/>
      <c r="M174" s="506"/>
      <c r="N174" s="506"/>
      <c r="O174" s="506"/>
      <c r="P174" s="506"/>
      <c r="Q174" s="560"/>
    </row>
    <row r="175" spans="1:17" ht="23.25">
      <c r="A175" s="553" t="s">
        <v>337</v>
      </c>
      <c r="B175" s="267"/>
      <c r="C175" s="51"/>
      <c r="D175" s="261"/>
      <c r="E175" s="261"/>
      <c r="F175" s="268"/>
      <c r="G175" s="263"/>
      <c r="H175" s="19"/>
      <c r="I175" s="19"/>
      <c r="J175" s="19"/>
      <c r="K175" s="506">
        <f>'STEPPED UP GENCO'!K44</f>
        <v>-0.10090580400000002</v>
      </c>
      <c r="L175" s="555" t="s">
        <v>336</v>
      </c>
      <c r="M175" s="506"/>
      <c r="N175" s="506"/>
      <c r="O175" s="506"/>
      <c r="P175" s="557">
        <f>'STEPPED UP GENCO'!P44</f>
        <v>-2.9069061700000005</v>
      </c>
      <c r="Q175" s="559" t="s">
        <v>336</v>
      </c>
    </row>
    <row r="176" spans="1:17" ht="15">
      <c r="A176" s="27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60"/>
      <c r="M176" s="19"/>
      <c r="N176" s="19"/>
      <c r="O176" s="19"/>
      <c r="P176" s="19"/>
      <c r="Q176" s="561"/>
    </row>
    <row r="177" spans="1:17" ht="15">
      <c r="A177" s="27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60"/>
      <c r="M177" s="19"/>
      <c r="N177" s="19"/>
      <c r="O177" s="19"/>
      <c r="P177" s="19"/>
      <c r="Q177" s="561"/>
    </row>
    <row r="178" spans="1:17" ht="15">
      <c r="A178" s="27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60"/>
      <c r="M178" s="19"/>
      <c r="N178" s="19"/>
      <c r="O178" s="19"/>
      <c r="P178" s="19"/>
      <c r="Q178" s="561"/>
    </row>
    <row r="179" spans="1:17" ht="23.25">
      <c r="A179" s="275"/>
      <c r="B179" s="19"/>
      <c r="C179" s="19"/>
      <c r="D179" s="19"/>
      <c r="E179" s="19"/>
      <c r="F179" s="19"/>
      <c r="G179" s="19"/>
      <c r="H179" s="262"/>
      <c r="I179" s="262"/>
      <c r="J179" s="281" t="s">
        <v>339</v>
      </c>
      <c r="K179" s="558">
        <f>SUM(K173:K178)</f>
        <v>24.532924396000002</v>
      </c>
      <c r="L179" s="281" t="s">
        <v>336</v>
      </c>
      <c r="M179" s="506"/>
      <c r="N179" s="506"/>
      <c r="O179" s="506"/>
      <c r="P179" s="558">
        <f>SUM(P173:P178)</f>
        <v>-1.9300367600000006</v>
      </c>
      <c r="Q179" s="281" t="s">
        <v>336</v>
      </c>
    </row>
    <row r="180" spans="1:17" ht="13.5" thickBot="1">
      <c r="A180" s="27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6" max="255" man="1"/>
    <brk id="92" min="1" max="16" man="1"/>
    <brk id="14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D58">
      <selection activeCell="E88" sqref="E88"/>
    </sheetView>
  </sheetViews>
  <sheetFormatPr defaultColWidth="9.140625" defaultRowHeight="12.75"/>
  <cols>
    <col min="1" max="1" width="5.140625" style="0" customWidth="1"/>
    <col min="2" max="2" width="25.00390625" style="0" customWidth="1"/>
    <col min="3" max="3" width="9.7109375" style="0" customWidth="1"/>
    <col min="5" max="5" width="14.421875" style="0" customWidth="1"/>
    <col min="6" max="6" width="7.00390625" style="0" customWidth="1"/>
    <col min="7" max="7" width="12.2812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15.00390625" style="0" customWidth="1"/>
    <col min="19" max="19" width="8.8515625" style="0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244</v>
      </c>
      <c r="Q1" s="217" t="str">
        <f>NDPL!Q1</f>
        <v>FEBRUARY-2015</v>
      </c>
    </row>
    <row r="2" ht="18.75" customHeight="1">
      <c r="A2" s="97" t="s">
        <v>245</v>
      </c>
    </row>
    <row r="3" ht="23.25">
      <c r="A3" s="222" t="s">
        <v>219</v>
      </c>
    </row>
    <row r="4" spans="1:16" ht="24" thickBot="1">
      <c r="A4" s="522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01/03/2015</v>
      </c>
      <c r="H5" s="39" t="str">
        <f>NDPL!H5</f>
        <v>INTIAL READING 01/02/2015</v>
      </c>
      <c r="I5" s="39" t="s">
        <v>4</v>
      </c>
      <c r="J5" s="39" t="s">
        <v>5</v>
      </c>
      <c r="K5" s="39" t="s">
        <v>6</v>
      </c>
      <c r="L5" s="41" t="str">
        <f>NDPL!G5</f>
        <v>FINAL READING 01/03/2015</v>
      </c>
      <c r="M5" s="39" t="str">
        <f>NDPL!H5</f>
        <v>INTIAL READING 01/02/2015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14"/>
      <c r="J7" s="614"/>
      <c r="K7" s="614"/>
      <c r="L7" s="73"/>
      <c r="M7" s="72"/>
      <c r="N7" s="72"/>
      <c r="O7" s="72"/>
      <c r="P7" s="7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15"/>
      <c r="J8" s="615"/>
      <c r="K8" s="615"/>
      <c r="L8" s="80"/>
      <c r="M8" s="78"/>
      <c r="N8" s="79"/>
      <c r="O8" s="79"/>
      <c r="P8" s="79"/>
      <c r="Q8" s="180"/>
    </row>
    <row r="9" spans="1:17" ht="18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354</v>
      </c>
      <c r="F9" s="197">
        <v>200</v>
      </c>
      <c r="G9" s="679">
        <v>48963</v>
      </c>
      <c r="H9" s="680">
        <v>48099</v>
      </c>
      <c r="I9" s="615">
        <f aca="true" t="shared" si="0" ref="I9:I15">G9-H9</f>
        <v>864</v>
      </c>
      <c r="J9" s="615">
        <f aca="true" t="shared" si="1" ref="J9:J63">$F9*I9</f>
        <v>172800</v>
      </c>
      <c r="K9" s="615">
        <f aca="true" t="shared" si="2" ref="K9:K63">J9/1000000</f>
        <v>0.1728</v>
      </c>
      <c r="L9" s="679">
        <v>77816</v>
      </c>
      <c r="M9" s="680">
        <v>77804</v>
      </c>
      <c r="N9" s="615">
        <f aca="true" t="shared" si="3" ref="N9:N15">L9-M9</f>
        <v>12</v>
      </c>
      <c r="O9" s="615">
        <f aca="true" t="shared" si="4" ref="O9:O63">$F9*N9</f>
        <v>2400</v>
      </c>
      <c r="P9" s="615">
        <f aca="true" t="shared" si="5" ref="P9:P63">O9/1000000</f>
        <v>0.0024</v>
      </c>
      <c r="Q9" s="570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354</v>
      </c>
      <c r="F10" s="197">
        <v>100</v>
      </c>
      <c r="G10" s="438">
        <v>72194</v>
      </c>
      <c r="H10" s="439">
        <v>72514</v>
      </c>
      <c r="I10" s="615">
        <f t="shared" si="0"/>
        <v>-320</v>
      </c>
      <c r="J10" s="615">
        <f t="shared" si="1"/>
        <v>-32000</v>
      </c>
      <c r="K10" s="615">
        <f t="shared" si="2"/>
        <v>-0.032</v>
      </c>
      <c r="L10" s="438">
        <v>139373</v>
      </c>
      <c r="M10" s="439">
        <v>139376</v>
      </c>
      <c r="N10" s="604">
        <f t="shared" si="3"/>
        <v>-3</v>
      </c>
      <c r="O10" s="604">
        <f t="shared" si="4"/>
        <v>-300</v>
      </c>
      <c r="P10" s="604">
        <f t="shared" si="5"/>
        <v>-0.0003</v>
      </c>
      <c r="Q10" s="180"/>
    </row>
    <row r="11" spans="1:17" ht="18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354</v>
      </c>
      <c r="F11" s="197">
        <v>200</v>
      </c>
      <c r="G11" s="690">
        <v>979178</v>
      </c>
      <c r="H11" s="691">
        <v>979458</v>
      </c>
      <c r="I11" s="616">
        <f t="shared" si="0"/>
        <v>-280</v>
      </c>
      <c r="J11" s="616">
        <f t="shared" si="1"/>
        <v>-56000</v>
      </c>
      <c r="K11" s="616">
        <f t="shared" si="2"/>
        <v>-0.056</v>
      </c>
      <c r="L11" s="690">
        <v>999149</v>
      </c>
      <c r="M11" s="691">
        <v>999145</v>
      </c>
      <c r="N11" s="616">
        <f t="shared" si="3"/>
        <v>4</v>
      </c>
      <c r="O11" s="616">
        <f t="shared" si="4"/>
        <v>800</v>
      </c>
      <c r="P11" s="616">
        <f t="shared" si="5"/>
        <v>0.0008</v>
      </c>
      <c r="Q11" s="688"/>
    </row>
    <row r="12" spans="1:17" ht="18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354</v>
      </c>
      <c r="F12" s="197">
        <v>200</v>
      </c>
      <c r="G12" s="438">
        <v>78124</v>
      </c>
      <c r="H12" s="439">
        <v>77286</v>
      </c>
      <c r="I12" s="615">
        <f t="shared" si="0"/>
        <v>838</v>
      </c>
      <c r="J12" s="615">
        <f t="shared" si="1"/>
        <v>167600</v>
      </c>
      <c r="K12" s="615">
        <f t="shared" si="2"/>
        <v>0.1676</v>
      </c>
      <c r="L12" s="438">
        <v>95407</v>
      </c>
      <c r="M12" s="439">
        <v>95395</v>
      </c>
      <c r="N12" s="604">
        <f t="shared" si="3"/>
        <v>12</v>
      </c>
      <c r="O12" s="604">
        <f t="shared" si="4"/>
        <v>2400</v>
      </c>
      <c r="P12" s="604">
        <f t="shared" si="5"/>
        <v>0.0024</v>
      </c>
      <c r="Q12" s="682"/>
    </row>
    <row r="13" spans="1:17" s="716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354</v>
      </c>
      <c r="F13" s="197">
        <v>800</v>
      </c>
      <c r="G13" s="441">
        <v>10813</v>
      </c>
      <c r="H13" s="442">
        <v>10484</v>
      </c>
      <c r="I13" s="616">
        <f>G13-H13</f>
        <v>329</v>
      </c>
      <c r="J13" s="616">
        <f t="shared" si="1"/>
        <v>263200</v>
      </c>
      <c r="K13" s="616">
        <f t="shared" si="2"/>
        <v>0.2632</v>
      </c>
      <c r="L13" s="441">
        <v>4117</v>
      </c>
      <c r="M13" s="442">
        <v>4116</v>
      </c>
      <c r="N13" s="610">
        <f>L13-M13</f>
        <v>1</v>
      </c>
      <c r="O13" s="610">
        <f t="shared" si="4"/>
        <v>800</v>
      </c>
      <c r="P13" s="610">
        <f t="shared" si="5"/>
        <v>0.0008</v>
      </c>
      <c r="Q13" s="717"/>
    </row>
    <row r="14" spans="1:17" s="716" customFormat="1" ht="18" customHeight="1">
      <c r="A14" s="190">
        <v>6</v>
      </c>
      <c r="B14" s="191" t="s">
        <v>381</v>
      </c>
      <c r="C14" s="192">
        <v>4864949</v>
      </c>
      <c r="D14" s="196" t="s">
        <v>12</v>
      </c>
      <c r="E14" s="310" t="s">
        <v>354</v>
      </c>
      <c r="F14" s="197">
        <v>2000</v>
      </c>
      <c r="G14" s="441">
        <v>13701</v>
      </c>
      <c r="H14" s="442">
        <v>13672</v>
      </c>
      <c r="I14" s="616">
        <f t="shared" si="0"/>
        <v>29</v>
      </c>
      <c r="J14" s="616">
        <f t="shared" si="1"/>
        <v>58000</v>
      </c>
      <c r="K14" s="616">
        <f t="shared" si="2"/>
        <v>0.058</v>
      </c>
      <c r="L14" s="441">
        <v>2256</v>
      </c>
      <c r="M14" s="442">
        <v>2256</v>
      </c>
      <c r="N14" s="610">
        <f t="shared" si="3"/>
        <v>0</v>
      </c>
      <c r="O14" s="610">
        <f t="shared" si="4"/>
        <v>0</v>
      </c>
      <c r="P14" s="610">
        <f t="shared" si="5"/>
        <v>0</v>
      </c>
      <c r="Q14" s="778"/>
    </row>
    <row r="15" spans="1:17" ht="18" customHeight="1">
      <c r="A15" s="190">
        <v>7</v>
      </c>
      <c r="B15" s="477" t="s">
        <v>404</v>
      </c>
      <c r="C15" s="482">
        <v>5128434</v>
      </c>
      <c r="D15" s="196" t="s">
        <v>12</v>
      </c>
      <c r="E15" s="310" t="s">
        <v>354</v>
      </c>
      <c r="F15" s="491">
        <v>800</v>
      </c>
      <c r="G15" s="438">
        <v>981483</v>
      </c>
      <c r="H15" s="439">
        <v>981880</v>
      </c>
      <c r="I15" s="615">
        <f t="shared" si="0"/>
        <v>-397</v>
      </c>
      <c r="J15" s="615">
        <f t="shared" si="1"/>
        <v>-317600</v>
      </c>
      <c r="K15" s="615">
        <f t="shared" si="2"/>
        <v>-0.3176</v>
      </c>
      <c r="L15" s="438">
        <v>990793</v>
      </c>
      <c r="M15" s="439">
        <v>990795</v>
      </c>
      <c r="N15" s="604">
        <f t="shared" si="3"/>
        <v>-2</v>
      </c>
      <c r="O15" s="604">
        <f t="shared" si="4"/>
        <v>-1600</v>
      </c>
      <c r="P15" s="604">
        <f t="shared" si="5"/>
        <v>-0.0016</v>
      </c>
      <c r="Q15" s="180"/>
    </row>
    <row r="16" spans="1:17" ht="18" customHeight="1">
      <c r="A16" s="190">
        <v>8</v>
      </c>
      <c r="B16" s="477" t="s">
        <v>403</v>
      </c>
      <c r="C16" s="482">
        <v>5128430</v>
      </c>
      <c r="D16" s="196" t="s">
        <v>12</v>
      </c>
      <c r="E16" s="310" t="s">
        <v>354</v>
      </c>
      <c r="F16" s="491">
        <v>800</v>
      </c>
      <c r="G16" s="438">
        <v>982036</v>
      </c>
      <c r="H16" s="439">
        <v>983361</v>
      </c>
      <c r="I16" s="615">
        <f>G16-H16</f>
        <v>-1325</v>
      </c>
      <c r="J16" s="615">
        <f t="shared" si="1"/>
        <v>-1060000</v>
      </c>
      <c r="K16" s="615">
        <f t="shared" si="2"/>
        <v>-1.06</v>
      </c>
      <c r="L16" s="438">
        <v>987698</v>
      </c>
      <c r="M16" s="439">
        <v>987707</v>
      </c>
      <c r="N16" s="604">
        <f>L16-M16</f>
        <v>-9</v>
      </c>
      <c r="O16" s="604">
        <f t="shared" si="4"/>
        <v>-7200</v>
      </c>
      <c r="P16" s="604">
        <f t="shared" si="5"/>
        <v>-0.0072</v>
      </c>
      <c r="Q16" s="180"/>
    </row>
    <row r="17" spans="1:17" ht="18" customHeight="1">
      <c r="A17" s="190">
        <v>9</v>
      </c>
      <c r="B17" s="477" t="s">
        <v>396</v>
      </c>
      <c r="C17" s="482">
        <v>5128445</v>
      </c>
      <c r="D17" s="196" t="s">
        <v>12</v>
      </c>
      <c r="E17" s="310" t="s">
        <v>354</v>
      </c>
      <c r="F17" s="491">
        <v>800</v>
      </c>
      <c r="G17" s="438">
        <v>989714</v>
      </c>
      <c r="H17" s="439">
        <v>990684</v>
      </c>
      <c r="I17" s="615">
        <f>G17-H17</f>
        <v>-970</v>
      </c>
      <c r="J17" s="615">
        <f t="shared" si="1"/>
        <v>-776000</v>
      </c>
      <c r="K17" s="615">
        <f t="shared" si="2"/>
        <v>-0.776</v>
      </c>
      <c r="L17" s="438">
        <v>994825</v>
      </c>
      <c r="M17" s="439">
        <v>994828</v>
      </c>
      <c r="N17" s="604">
        <f>L17-M17</f>
        <v>-3</v>
      </c>
      <c r="O17" s="604">
        <f t="shared" si="4"/>
        <v>-2400</v>
      </c>
      <c r="P17" s="604">
        <f t="shared" si="5"/>
        <v>-0.0024</v>
      </c>
      <c r="Q17" s="571"/>
    </row>
    <row r="18" spans="1:17" ht="18" customHeight="1">
      <c r="A18" s="190"/>
      <c r="B18" s="198" t="s">
        <v>387</v>
      </c>
      <c r="C18" s="192"/>
      <c r="D18" s="196"/>
      <c r="E18" s="310"/>
      <c r="F18" s="197"/>
      <c r="G18" s="129"/>
      <c r="H18" s="524"/>
      <c r="I18" s="616"/>
      <c r="J18" s="616"/>
      <c r="K18" s="616"/>
      <c r="L18" s="527"/>
      <c r="M18" s="79"/>
      <c r="N18" s="604"/>
      <c r="O18" s="604"/>
      <c r="P18" s="604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354</v>
      </c>
      <c r="F19" s="197">
        <v>100</v>
      </c>
      <c r="G19" s="438">
        <v>998210</v>
      </c>
      <c r="H19" s="439">
        <v>998210</v>
      </c>
      <c r="I19" s="616">
        <f aca="true" t="shared" si="6" ref="I19:I26">G19-H19</f>
        <v>0</v>
      </c>
      <c r="J19" s="616">
        <f t="shared" si="1"/>
        <v>0</v>
      </c>
      <c r="K19" s="616">
        <f t="shared" si="2"/>
        <v>0</v>
      </c>
      <c r="L19" s="438">
        <v>388266</v>
      </c>
      <c r="M19" s="439">
        <v>386764</v>
      </c>
      <c r="N19" s="604">
        <f aca="true" t="shared" si="7" ref="N19:N26">L19-M19</f>
        <v>1502</v>
      </c>
      <c r="O19" s="604">
        <f t="shared" si="4"/>
        <v>150200</v>
      </c>
      <c r="P19" s="604">
        <f t="shared" si="5"/>
        <v>0.1502</v>
      </c>
      <c r="Q19" s="180"/>
    </row>
    <row r="20" spans="1:17" s="716" customFormat="1" ht="18" customHeight="1">
      <c r="A20" s="190">
        <v>11</v>
      </c>
      <c r="B20" s="191" t="s">
        <v>205</v>
      </c>
      <c r="C20" s="192">
        <v>4865125</v>
      </c>
      <c r="D20" s="196" t="s">
        <v>12</v>
      </c>
      <c r="E20" s="310" t="s">
        <v>354</v>
      </c>
      <c r="F20" s="197">
        <v>100</v>
      </c>
      <c r="G20" s="441">
        <v>6605</v>
      </c>
      <c r="H20" s="442">
        <v>6605</v>
      </c>
      <c r="I20" s="773">
        <f t="shared" si="6"/>
        <v>0</v>
      </c>
      <c r="J20" s="773">
        <f t="shared" si="1"/>
        <v>0</v>
      </c>
      <c r="K20" s="773">
        <f t="shared" si="2"/>
        <v>0</v>
      </c>
      <c r="L20" s="441">
        <v>470995</v>
      </c>
      <c r="M20" s="442">
        <v>470995</v>
      </c>
      <c r="N20" s="348">
        <f t="shared" si="7"/>
        <v>0</v>
      </c>
      <c r="O20" s="348">
        <f t="shared" si="4"/>
        <v>0</v>
      </c>
      <c r="P20" s="348">
        <f t="shared" si="5"/>
        <v>0</v>
      </c>
      <c r="Q20" s="725"/>
    </row>
    <row r="21" spans="1:17" ht="18" customHeight="1">
      <c r="A21" s="190">
        <v>12</v>
      </c>
      <c r="B21" s="194" t="s">
        <v>206</v>
      </c>
      <c r="C21" s="192">
        <v>4865126</v>
      </c>
      <c r="D21" s="196" t="s">
        <v>12</v>
      </c>
      <c r="E21" s="310" t="s">
        <v>354</v>
      </c>
      <c r="F21" s="197">
        <v>100</v>
      </c>
      <c r="G21" s="438">
        <v>16222</v>
      </c>
      <c r="H21" s="439">
        <v>16222</v>
      </c>
      <c r="I21" s="616">
        <f t="shared" si="6"/>
        <v>0</v>
      </c>
      <c r="J21" s="616">
        <f t="shared" si="1"/>
        <v>0</v>
      </c>
      <c r="K21" s="616">
        <f t="shared" si="2"/>
        <v>0</v>
      </c>
      <c r="L21" s="438">
        <v>371388</v>
      </c>
      <c r="M21" s="439">
        <v>369528</v>
      </c>
      <c r="N21" s="604">
        <f t="shared" si="7"/>
        <v>1860</v>
      </c>
      <c r="O21" s="604">
        <f t="shared" si="4"/>
        <v>186000</v>
      </c>
      <c r="P21" s="604">
        <f t="shared" si="5"/>
        <v>0.186</v>
      </c>
      <c r="Q21" s="180"/>
    </row>
    <row r="22" spans="1:17" ht="18" customHeight="1">
      <c r="A22" s="190">
        <v>13</v>
      </c>
      <c r="B22" s="191" t="s">
        <v>207</v>
      </c>
      <c r="C22" s="192">
        <v>4865127</v>
      </c>
      <c r="D22" s="196" t="s">
        <v>12</v>
      </c>
      <c r="E22" s="310" t="s">
        <v>354</v>
      </c>
      <c r="F22" s="197">
        <v>100</v>
      </c>
      <c r="G22" s="438">
        <v>2450</v>
      </c>
      <c r="H22" s="439">
        <v>2450</v>
      </c>
      <c r="I22" s="616">
        <f t="shared" si="6"/>
        <v>0</v>
      </c>
      <c r="J22" s="616">
        <f t="shared" si="1"/>
        <v>0</v>
      </c>
      <c r="K22" s="616">
        <f t="shared" si="2"/>
        <v>0</v>
      </c>
      <c r="L22" s="438">
        <v>363907</v>
      </c>
      <c r="M22" s="439">
        <v>362917</v>
      </c>
      <c r="N22" s="604">
        <f t="shared" si="7"/>
        <v>990</v>
      </c>
      <c r="O22" s="604">
        <f t="shared" si="4"/>
        <v>99000</v>
      </c>
      <c r="P22" s="604">
        <f t="shared" si="5"/>
        <v>0.099</v>
      </c>
      <c r="Q22" s="180"/>
    </row>
    <row r="23" spans="1:17" ht="18" customHeight="1">
      <c r="A23" s="190">
        <v>14</v>
      </c>
      <c r="B23" s="191" t="s">
        <v>208</v>
      </c>
      <c r="C23" s="192">
        <v>4865128</v>
      </c>
      <c r="D23" s="196" t="s">
        <v>12</v>
      </c>
      <c r="E23" s="310" t="s">
        <v>354</v>
      </c>
      <c r="F23" s="197">
        <v>100</v>
      </c>
      <c r="G23" s="438">
        <v>995869</v>
      </c>
      <c r="H23" s="439">
        <v>995869</v>
      </c>
      <c r="I23" s="616">
        <f t="shared" si="6"/>
        <v>0</v>
      </c>
      <c r="J23" s="616">
        <f t="shared" si="1"/>
        <v>0</v>
      </c>
      <c r="K23" s="616">
        <f t="shared" si="2"/>
        <v>0</v>
      </c>
      <c r="L23" s="438">
        <v>308986</v>
      </c>
      <c r="M23" s="439">
        <v>308903</v>
      </c>
      <c r="N23" s="604">
        <f t="shared" si="7"/>
        <v>83</v>
      </c>
      <c r="O23" s="604">
        <f t="shared" si="4"/>
        <v>8300</v>
      </c>
      <c r="P23" s="604">
        <f t="shared" si="5"/>
        <v>0.0083</v>
      </c>
      <c r="Q23" s="180"/>
    </row>
    <row r="24" spans="1:17" ht="18" customHeight="1">
      <c r="A24" s="190">
        <v>15</v>
      </c>
      <c r="B24" s="191" t="s">
        <v>209</v>
      </c>
      <c r="C24" s="192">
        <v>4865129</v>
      </c>
      <c r="D24" s="193" t="s">
        <v>12</v>
      </c>
      <c r="E24" s="310" t="s">
        <v>354</v>
      </c>
      <c r="F24" s="197">
        <v>100</v>
      </c>
      <c r="G24" s="438">
        <v>1513</v>
      </c>
      <c r="H24" s="439">
        <v>1513</v>
      </c>
      <c r="I24" s="616">
        <f t="shared" si="6"/>
        <v>0</v>
      </c>
      <c r="J24" s="616">
        <f t="shared" si="1"/>
        <v>0</v>
      </c>
      <c r="K24" s="616">
        <f t="shared" si="2"/>
        <v>0</v>
      </c>
      <c r="L24" s="438">
        <v>195651</v>
      </c>
      <c r="M24" s="439">
        <v>194032</v>
      </c>
      <c r="N24" s="604">
        <f t="shared" si="7"/>
        <v>1619</v>
      </c>
      <c r="O24" s="604">
        <f t="shared" si="4"/>
        <v>161900</v>
      </c>
      <c r="P24" s="604">
        <f t="shared" si="5"/>
        <v>0.1619</v>
      </c>
      <c r="Q24" s="180"/>
    </row>
    <row r="25" spans="1:17" ht="18" customHeight="1">
      <c r="A25" s="190">
        <v>16</v>
      </c>
      <c r="B25" s="191" t="s">
        <v>210</v>
      </c>
      <c r="C25" s="192">
        <v>4865130</v>
      </c>
      <c r="D25" s="196" t="s">
        <v>12</v>
      </c>
      <c r="E25" s="310" t="s">
        <v>354</v>
      </c>
      <c r="F25" s="197">
        <v>100</v>
      </c>
      <c r="G25" s="438">
        <v>12629</v>
      </c>
      <c r="H25" s="439">
        <v>12750</v>
      </c>
      <c r="I25" s="616">
        <f t="shared" si="6"/>
        <v>-121</v>
      </c>
      <c r="J25" s="616">
        <f t="shared" si="1"/>
        <v>-12100</v>
      </c>
      <c r="K25" s="616">
        <f t="shared" si="2"/>
        <v>-0.0121</v>
      </c>
      <c r="L25" s="438">
        <v>258617</v>
      </c>
      <c r="M25" s="439">
        <v>258968</v>
      </c>
      <c r="N25" s="604">
        <f t="shared" si="7"/>
        <v>-351</v>
      </c>
      <c r="O25" s="604">
        <f t="shared" si="4"/>
        <v>-35100</v>
      </c>
      <c r="P25" s="604">
        <f t="shared" si="5"/>
        <v>-0.0351</v>
      </c>
      <c r="Q25" s="180"/>
    </row>
    <row r="26" spans="1:17" ht="18" customHeight="1">
      <c r="A26" s="190">
        <v>17</v>
      </c>
      <c r="B26" s="191" t="s">
        <v>211</v>
      </c>
      <c r="C26" s="192">
        <v>4865132</v>
      </c>
      <c r="D26" s="196" t="s">
        <v>12</v>
      </c>
      <c r="E26" s="310" t="s">
        <v>354</v>
      </c>
      <c r="F26" s="197">
        <v>100</v>
      </c>
      <c r="G26" s="441">
        <v>54340</v>
      </c>
      <c r="H26" s="442">
        <v>54255</v>
      </c>
      <c r="I26" s="616">
        <f t="shared" si="6"/>
        <v>85</v>
      </c>
      <c r="J26" s="616">
        <f t="shared" si="1"/>
        <v>8500</v>
      </c>
      <c r="K26" s="616">
        <f t="shared" si="2"/>
        <v>0.0085</v>
      </c>
      <c r="L26" s="441">
        <v>708291</v>
      </c>
      <c r="M26" s="442">
        <v>707332</v>
      </c>
      <c r="N26" s="610">
        <f t="shared" si="7"/>
        <v>959</v>
      </c>
      <c r="O26" s="610">
        <f t="shared" si="4"/>
        <v>95900</v>
      </c>
      <c r="P26" s="610">
        <f t="shared" si="5"/>
        <v>0.0959</v>
      </c>
      <c r="Q26" s="571"/>
    </row>
    <row r="27" spans="1:17" ht="18" customHeight="1">
      <c r="A27" s="190"/>
      <c r="B27" s="199" t="s">
        <v>212</v>
      </c>
      <c r="C27" s="192"/>
      <c r="D27" s="196"/>
      <c r="E27" s="310"/>
      <c r="F27" s="197"/>
      <c r="G27" s="129"/>
      <c r="H27" s="524"/>
      <c r="I27" s="616"/>
      <c r="J27" s="616"/>
      <c r="K27" s="616"/>
      <c r="L27" s="527"/>
      <c r="M27" s="79"/>
      <c r="N27" s="604"/>
      <c r="O27" s="604"/>
      <c r="P27" s="604"/>
      <c r="Q27" s="180"/>
    </row>
    <row r="28" spans="1:17" ht="18" customHeight="1">
      <c r="A28" s="190">
        <v>18</v>
      </c>
      <c r="B28" s="191" t="s">
        <v>213</v>
      </c>
      <c r="C28" s="192">
        <v>4865037</v>
      </c>
      <c r="D28" s="196" t="s">
        <v>12</v>
      </c>
      <c r="E28" s="310" t="s">
        <v>354</v>
      </c>
      <c r="F28" s="197">
        <v>1100</v>
      </c>
      <c r="G28" s="438">
        <v>0</v>
      </c>
      <c r="H28" s="439">
        <v>0</v>
      </c>
      <c r="I28" s="616">
        <f>G28-H28</f>
        <v>0</v>
      </c>
      <c r="J28" s="616">
        <f t="shared" si="1"/>
        <v>0</v>
      </c>
      <c r="K28" s="616">
        <f t="shared" si="2"/>
        <v>0</v>
      </c>
      <c r="L28" s="438">
        <v>89074</v>
      </c>
      <c r="M28" s="439">
        <v>89667</v>
      </c>
      <c r="N28" s="604">
        <f>L28-M28</f>
        <v>-593</v>
      </c>
      <c r="O28" s="604">
        <f t="shared" si="4"/>
        <v>-652300</v>
      </c>
      <c r="P28" s="604">
        <f t="shared" si="5"/>
        <v>-0.6523</v>
      </c>
      <c r="Q28" s="180"/>
    </row>
    <row r="29" spans="1:17" ht="18" customHeight="1">
      <c r="A29" s="190">
        <v>19</v>
      </c>
      <c r="B29" s="191" t="s">
        <v>214</v>
      </c>
      <c r="C29" s="192">
        <v>4865038</v>
      </c>
      <c r="D29" s="196" t="s">
        <v>12</v>
      </c>
      <c r="E29" s="310" t="s">
        <v>354</v>
      </c>
      <c r="F29" s="197">
        <v>1000</v>
      </c>
      <c r="G29" s="438">
        <v>1522</v>
      </c>
      <c r="H29" s="439">
        <v>1742</v>
      </c>
      <c r="I29" s="616">
        <f>G29-H29</f>
        <v>-220</v>
      </c>
      <c r="J29" s="616">
        <f t="shared" si="1"/>
        <v>-220000</v>
      </c>
      <c r="K29" s="616">
        <f t="shared" si="2"/>
        <v>-0.22</v>
      </c>
      <c r="L29" s="438">
        <v>39867</v>
      </c>
      <c r="M29" s="439">
        <v>39868</v>
      </c>
      <c r="N29" s="604">
        <f>L29-M29</f>
        <v>-1</v>
      </c>
      <c r="O29" s="604">
        <f t="shared" si="4"/>
        <v>-1000</v>
      </c>
      <c r="P29" s="604">
        <f t="shared" si="5"/>
        <v>-0.001</v>
      </c>
      <c r="Q29" s="180"/>
    </row>
    <row r="30" spans="1:17" ht="18" customHeight="1">
      <c r="A30" s="190">
        <v>20</v>
      </c>
      <c r="B30" s="191" t="s">
        <v>215</v>
      </c>
      <c r="C30" s="192">
        <v>4865039</v>
      </c>
      <c r="D30" s="196" t="s">
        <v>12</v>
      </c>
      <c r="E30" s="310" t="s">
        <v>354</v>
      </c>
      <c r="F30" s="197">
        <v>1100</v>
      </c>
      <c r="G30" s="438">
        <v>0</v>
      </c>
      <c r="H30" s="439">
        <v>0</v>
      </c>
      <c r="I30" s="616">
        <f>G30-H30</f>
        <v>0</v>
      </c>
      <c r="J30" s="616">
        <f t="shared" si="1"/>
        <v>0</v>
      </c>
      <c r="K30" s="616">
        <f t="shared" si="2"/>
        <v>0</v>
      </c>
      <c r="L30" s="438">
        <v>148097</v>
      </c>
      <c r="M30" s="439">
        <v>148366</v>
      </c>
      <c r="N30" s="604">
        <f>L30-M30</f>
        <v>-269</v>
      </c>
      <c r="O30" s="604">
        <f t="shared" si="4"/>
        <v>-295900</v>
      </c>
      <c r="P30" s="604">
        <f t="shared" si="5"/>
        <v>-0.2959</v>
      </c>
      <c r="Q30" s="180"/>
    </row>
    <row r="31" spans="1:17" s="716" customFormat="1" ht="18" customHeight="1">
      <c r="A31" s="190">
        <v>21</v>
      </c>
      <c r="B31" s="194" t="s">
        <v>216</v>
      </c>
      <c r="C31" s="192">
        <v>4865040</v>
      </c>
      <c r="D31" s="196" t="s">
        <v>12</v>
      </c>
      <c r="E31" s="310" t="s">
        <v>354</v>
      </c>
      <c r="F31" s="197">
        <v>1000</v>
      </c>
      <c r="G31" s="441">
        <v>4227</v>
      </c>
      <c r="H31" s="442">
        <v>4657</v>
      </c>
      <c r="I31" s="773">
        <f>G31-H31</f>
        <v>-430</v>
      </c>
      <c r="J31" s="773">
        <f t="shared" si="1"/>
        <v>-430000</v>
      </c>
      <c r="K31" s="773">
        <f t="shared" si="2"/>
        <v>-0.43</v>
      </c>
      <c r="L31" s="441">
        <v>54070</v>
      </c>
      <c r="M31" s="442">
        <v>54070</v>
      </c>
      <c r="N31" s="348">
        <f>L31-M31</f>
        <v>0</v>
      </c>
      <c r="O31" s="348">
        <f t="shared" si="4"/>
        <v>0</v>
      </c>
      <c r="P31" s="348">
        <f t="shared" si="5"/>
        <v>0</v>
      </c>
      <c r="Q31" s="725"/>
    </row>
    <row r="32" spans="1:17" ht="18" customHeight="1">
      <c r="A32" s="190"/>
      <c r="B32" s="199"/>
      <c r="C32" s="192"/>
      <c r="D32" s="196"/>
      <c r="E32" s="310"/>
      <c r="F32" s="197"/>
      <c r="G32" s="129"/>
      <c r="H32" s="79"/>
      <c r="I32" s="615"/>
      <c r="J32" s="615"/>
      <c r="K32" s="617">
        <f>SUM(K28:K31)</f>
        <v>-0.65</v>
      </c>
      <c r="L32" s="218"/>
      <c r="M32" s="79"/>
      <c r="N32" s="604"/>
      <c r="O32" s="604"/>
      <c r="P32" s="668">
        <f>SUM(P28:P31)</f>
        <v>-0.9492</v>
      </c>
      <c r="Q32" s="180"/>
    </row>
    <row r="33" spans="1:17" ht="18" customHeight="1">
      <c r="A33" s="190"/>
      <c r="B33" s="198" t="s">
        <v>121</v>
      </c>
      <c r="C33" s="192"/>
      <c r="D33" s="193"/>
      <c r="E33" s="310"/>
      <c r="F33" s="197"/>
      <c r="G33" s="129"/>
      <c r="H33" s="79"/>
      <c r="I33" s="615"/>
      <c r="J33" s="615"/>
      <c r="K33" s="615"/>
      <c r="L33" s="218"/>
      <c r="M33" s="79"/>
      <c r="N33" s="604"/>
      <c r="O33" s="604"/>
      <c r="P33" s="604"/>
      <c r="Q33" s="180"/>
    </row>
    <row r="34" spans="1:17" ht="18" customHeight="1">
      <c r="A34" s="190">
        <v>22</v>
      </c>
      <c r="B34" s="715" t="s">
        <v>409</v>
      </c>
      <c r="C34" s="192">
        <v>4864845</v>
      </c>
      <c r="D34" s="191" t="s">
        <v>12</v>
      </c>
      <c r="E34" s="191" t="s">
        <v>354</v>
      </c>
      <c r="F34" s="197">
        <v>1000</v>
      </c>
      <c r="G34" s="441">
        <v>3602</v>
      </c>
      <c r="H34" s="442">
        <v>3559</v>
      </c>
      <c r="I34" s="616">
        <f>G34-H34</f>
        <v>43</v>
      </c>
      <c r="J34" s="616">
        <f t="shared" si="1"/>
        <v>43000</v>
      </c>
      <c r="K34" s="616">
        <f t="shared" si="2"/>
        <v>0.043</v>
      </c>
      <c r="L34" s="441">
        <v>73763</v>
      </c>
      <c r="M34" s="442">
        <v>73763</v>
      </c>
      <c r="N34" s="610">
        <f>L34-M34</f>
        <v>0</v>
      </c>
      <c r="O34" s="610">
        <f t="shared" si="4"/>
        <v>0</v>
      </c>
      <c r="P34" s="610">
        <f t="shared" si="5"/>
        <v>0</v>
      </c>
      <c r="Q34" s="714"/>
    </row>
    <row r="35" spans="1:17" ht="18">
      <c r="A35" s="190">
        <v>23</v>
      </c>
      <c r="B35" s="191" t="s">
        <v>188</v>
      </c>
      <c r="C35" s="192">
        <v>4864862</v>
      </c>
      <c r="D35" s="196" t="s">
        <v>12</v>
      </c>
      <c r="E35" s="310" t="s">
        <v>354</v>
      </c>
      <c r="F35" s="197">
        <v>1000</v>
      </c>
      <c r="G35" s="441">
        <v>14388</v>
      </c>
      <c r="H35" s="442">
        <v>14304</v>
      </c>
      <c r="I35" s="616">
        <f>G35-H35</f>
        <v>84</v>
      </c>
      <c r="J35" s="616">
        <f t="shared" si="1"/>
        <v>84000</v>
      </c>
      <c r="K35" s="616">
        <f t="shared" si="2"/>
        <v>0.084</v>
      </c>
      <c r="L35" s="441">
        <v>170</v>
      </c>
      <c r="M35" s="442">
        <v>170</v>
      </c>
      <c r="N35" s="610">
        <f>L35-M35</f>
        <v>0</v>
      </c>
      <c r="O35" s="610">
        <f t="shared" si="4"/>
        <v>0</v>
      </c>
      <c r="P35" s="610">
        <f t="shared" si="5"/>
        <v>0</v>
      </c>
      <c r="Q35" s="685"/>
    </row>
    <row r="36" spans="1:17" ht="18" customHeight="1">
      <c r="A36" s="190">
        <v>24</v>
      </c>
      <c r="B36" s="194" t="s">
        <v>189</v>
      </c>
      <c r="C36" s="192">
        <v>4865142</v>
      </c>
      <c r="D36" s="196" t="s">
        <v>12</v>
      </c>
      <c r="E36" s="310" t="s">
        <v>354</v>
      </c>
      <c r="F36" s="197">
        <v>500</v>
      </c>
      <c r="G36" s="438">
        <v>905523</v>
      </c>
      <c r="H36" s="439">
        <v>905237</v>
      </c>
      <c r="I36" s="615">
        <f>G36-H36</f>
        <v>286</v>
      </c>
      <c r="J36" s="615">
        <f t="shared" si="1"/>
        <v>143000</v>
      </c>
      <c r="K36" s="615">
        <f t="shared" si="2"/>
        <v>0.143</v>
      </c>
      <c r="L36" s="438">
        <v>54663</v>
      </c>
      <c r="M36" s="439">
        <v>54662</v>
      </c>
      <c r="N36" s="604">
        <f>L36-M36</f>
        <v>1</v>
      </c>
      <c r="O36" s="604">
        <f t="shared" si="4"/>
        <v>500</v>
      </c>
      <c r="P36" s="604">
        <f t="shared" si="5"/>
        <v>0.0005</v>
      </c>
      <c r="Q36" s="685"/>
    </row>
    <row r="37" spans="1:17" s="716" customFormat="1" ht="18" customHeight="1">
      <c r="A37" s="190">
        <v>25</v>
      </c>
      <c r="B37" s="194" t="s">
        <v>417</v>
      </c>
      <c r="C37" s="192">
        <v>5128435</v>
      </c>
      <c r="D37" s="196" t="s">
        <v>12</v>
      </c>
      <c r="E37" s="310" t="s">
        <v>354</v>
      </c>
      <c r="F37" s="197">
        <v>400</v>
      </c>
      <c r="G37" s="441">
        <v>5854</v>
      </c>
      <c r="H37" s="442">
        <v>7370</v>
      </c>
      <c r="I37" s="773">
        <f>G37-H37</f>
        <v>-1516</v>
      </c>
      <c r="J37" s="773">
        <f>$F37*I37</f>
        <v>-606400</v>
      </c>
      <c r="K37" s="773">
        <f>J37/1000000</f>
        <v>-0.6064</v>
      </c>
      <c r="L37" s="441">
        <v>3081</v>
      </c>
      <c r="M37" s="442">
        <v>3081</v>
      </c>
      <c r="N37" s="348">
        <f>L37-M37</f>
        <v>0</v>
      </c>
      <c r="O37" s="348">
        <f>$F37*N37</f>
        <v>0</v>
      </c>
      <c r="P37" s="348">
        <f>O37/1000000</f>
        <v>0</v>
      </c>
      <c r="Q37" s="719"/>
    </row>
    <row r="38" spans="1:17" ht="18" customHeight="1">
      <c r="A38" s="190"/>
      <c r="B38" s="199" t="s">
        <v>193</v>
      </c>
      <c r="C38" s="192"/>
      <c r="D38" s="196"/>
      <c r="E38" s="310"/>
      <c r="F38" s="197"/>
      <c r="G38" s="129"/>
      <c r="H38" s="79"/>
      <c r="I38" s="615"/>
      <c r="J38" s="615"/>
      <c r="K38" s="615"/>
      <c r="L38" s="218"/>
      <c r="M38" s="79"/>
      <c r="N38" s="604"/>
      <c r="O38" s="604"/>
      <c r="P38" s="604"/>
      <c r="Q38" s="683"/>
    </row>
    <row r="39" spans="1:17" ht="17.25" customHeight="1">
      <c r="A39" s="190">
        <v>25</v>
      </c>
      <c r="B39" s="191" t="s">
        <v>408</v>
      </c>
      <c r="C39" s="192">
        <v>4864892</v>
      </c>
      <c r="D39" s="196" t="s">
        <v>12</v>
      </c>
      <c r="E39" s="310" t="s">
        <v>354</v>
      </c>
      <c r="F39" s="197">
        <v>-500</v>
      </c>
      <c r="G39" s="441">
        <v>169</v>
      </c>
      <c r="H39" s="442">
        <v>169</v>
      </c>
      <c r="I39" s="616">
        <f>G39-H39</f>
        <v>0</v>
      </c>
      <c r="J39" s="616">
        <f t="shared" si="1"/>
        <v>0</v>
      </c>
      <c r="K39" s="616">
        <f t="shared" si="2"/>
        <v>0</v>
      </c>
      <c r="L39" s="441">
        <v>17120</v>
      </c>
      <c r="M39" s="442">
        <v>17120</v>
      </c>
      <c r="N39" s="610">
        <f>L39-M39</f>
        <v>0</v>
      </c>
      <c r="O39" s="610">
        <f t="shared" si="4"/>
        <v>0</v>
      </c>
      <c r="P39" s="610">
        <f t="shared" si="5"/>
        <v>0</v>
      </c>
      <c r="Q39" s="683"/>
    </row>
    <row r="40" spans="1:17" s="716" customFormat="1" ht="17.25" customHeight="1">
      <c r="A40" s="190">
        <v>26</v>
      </c>
      <c r="B40" s="191" t="s">
        <v>411</v>
      </c>
      <c r="C40" s="192">
        <v>4864826</v>
      </c>
      <c r="D40" s="196" t="s">
        <v>12</v>
      </c>
      <c r="E40" s="310" t="s">
        <v>354</v>
      </c>
      <c r="F40" s="195">
        <v>-83.3333333333333</v>
      </c>
      <c r="G40" s="441">
        <v>2852</v>
      </c>
      <c r="H40" s="442">
        <v>2852</v>
      </c>
      <c r="I40" s="773">
        <f>G40-H40</f>
        <v>0</v>
      </c>
      <c r="J40" s="773">
        <f t="shared" si="1"/>
        <v>0</v>
      </c>
      <c r="K40" s="773">
        <f t="shared" si="2"/>
        <v>0</v>
      </c>
      <c r="L40" s="441">
        <v>978921</v>
      </c>
      <c r="M40" s="442">
        <v>978921</v>
      </c>
      <c r="N40" s="348">
        <f>L40-M40</f>
        <v>0</v>
      </c>
      <c r="O40" s="348">
        <f t="shared" si="4"/>
        <v>0</v>
      </c>
      <c r="P40" s="348">
        <f t="shared" si="5"/>
        <v>0</v>
      </c>
      <c r="Q40" s="768"/>
    </row>
    <row r="41" spans="1:17" ht="17.25" customHeight="1">
      <c r="A41" s="190">
        <v>27</v>
      </c>
      <c r="B41" s="191" t="s">
        <v>121</v>
      </c>
      <c r="C41" s="192">
        <v>4864791</v>
      </c>
      <c r="D41" s="196" t="s">
        <v>12</v>
      </c>
      <c r="E41" s="310" t="s">
        <v>354</v>
      </c>
      <c r="F41" s="195">
        <v>-166.666666666667</v>
      </c>
      <c r="G41" s="441">
        <v>987618</v>
      </c>
      <c r="H41" s="442">
        <v>987618</v>
      </c>
      <c r="I41" s="616">
        <f>G41-H41</f>
        <v>0</v>
      </c>
      <c r="J41" s="616">
        <f t="shared" si="1"/>
        <v>0</v>
      </c>
      <c r="K41" s="616">
        <f t="shared" si="2"/>
        <v>0</v>
      </c>
      <c r="L41" s="441">
        <v>993182</v>
      </c>
      <c r="M41" s="442">
        <v>993182</v>
      </c>
      <c r="N41" s="610">
        <f>L41-M41</f>
        <v>0</v>
      </c>
      <c r="O41" s="610">
        <f t="shared" si="4"/>
        <v>0</v>
      </c>
      <c r="P41" s="610">
        <f t="shared" si="5"/>
        <v>0</v>
      </c>
      <c r="Q41" s="549"/>
    </row>
    <row r="42" spans="1:17" ht="16.5" customHeight="1" thickBot="1">
      <c r="A42" s="190"/>
      <c r="B42" s="706"/>
      <c r="C42" s="203"/>
      <c r="D42" s="205"/>
      <c r="E42" s="202"/>
      <c r="F42" s="707"/>
      <c r="G42" s="708"/>
      <c r="H42" s="708"/>
      <c r="I42" s="708"/>
      <c r="J42" s="708"/>
      <c r="K42" s="708"/>
      <c r="L42" s="708"/>
      <c r="M42" s="708"/>
      <c r="N42" s="708"/>
      <c r="O42" s="708"/>
      <c r="P42" s="708"/>
      <c r="Q42" s="704"/>
    </row>
    <row r="43" spans="1:17" ht="18" customHeight="1" thickTop="1">
      <c r="A43" s="189"/>
      <c r="B43" s="191"/>
      <c r="C43" s="192"/>
      <c r="D43" s="193"/>
      <c r="E43" s="310"/>
      <c r="F43" s="192"/>
      <c r="G43" s="192"/>
      <c r="H43" s="79"/>
      <c r="I43" s="79"/>
      <c r="J43" s="79"/>
      <c r="K43" s="79"/>
      <c r="L43" s="526"/>
      <c r="M43" s="79"/>
      <c r="N43" s="79"/>
      <c r="O43" s="79"/>
      <c r="P43" s="79"/>
      <c r="Q43" s="25"/>
    </row>
    <row r="44" spans="1:17" ht="21" customHeight="1" thickBot="1">
      <c r="A44" s="214"/>
      <c r="B44" s="533"/>
      <c r="C44" s="203"/>
      <c r="D44" s="205"/>
      <c r="E44" s="202"/>
      <c r="F44" s="203"/>
      <c r="G44" s="203"/>
      <c r="H44" s="89"/>
      <c r="I44" s="89"/>
      <c r="J44" s="89"/>
      <c r="K44" s="89"/>
      <c r="L44" s="89"/>
      <c r="M44" s="89"/>
      <c r="N44" s="89"/>
      <c r="O44" s="89"/>
      <c r="P44" s="89"/>
      <c r="Q44" s="217" t="str">
        <f>NDPL!Q1</f>
        <v>FEBRUARY-2015</v>
      </c>
    </row>
    <row r="45" spans="1:17" ht="21.75" customHeight="1" thickTop="1">
      <c r="A45" s="187"/>
      <c r="B45" s="537" t="s">
        <v>356</v>
      </c>
      <c r="C45" s="192"/>
      <c r="D45" s="193"/>
      <c r="E45" s="310"/>
      <c r="F45" s="192"/>
      <c r="G45" s="538"/>
      <c r="H45" s="79"/>
      <c r="I45" s="79"/>
      <c r="J45" s="79"/>
      <c r="K45" s="79"/>
      <c r="L45" s="538"/>
      <c r="M45" s="79"/>
      <c r="N45" s="79"/>
      <c r="O45" s="79"/>
      <c r="P45" s="539"/>
      <c r="Q45" s="540"/>
    </row>
    <row r="46" spans="1:17" ht="21" customHeight="1">
      <c r="A46" s="190"/>
      <c r="B46" s="696" t="s">
        <v>401</v>
      </c>
      <c r="C46" s="192"/>
      <c r="D46" s="193"/>
      <c r="E46" s="310"/>
      <c r="F46" s="192"/>
      <c r="G46" s="129"/>
      <c r="H46" s="79"/>
      <c r="I46" s="79"/>
      <c r="J46" s="79"/>
      <c r="K46" s="79"/>
      <c r="L46" s="129"/>
      <c r="M46" s="79"/>
      <c r="N46" s="79"/>
      <c r="O46" s="79"/>
      <c r="P46" s="79"/>
      <c r="Q46" s="697"/>
    </row>
    <row r="47" spans="1:17" ht="18">
      <c r="A47" s="190">
        <v>26</v>
      </c>
      <c r="B47" s="191" t="s">
        <v>402</v>
      </c>
      <c r="C47" s="192">
        <v>5128418</v>
      </c>
      <c r="D47" s="196" t="s">
        <v>12</v>
      </c>
      <c r="E47" s="310" t="s">
        <v>354</v>
      </c>
      <c r="F47" s="192">
        <v>-1000</v>
      </c>
      <c r="G47" s="438">
        <v>970638</v>
      </c>
      <c r="H47" s="439">
        <v>972487</v>
      </c>
      <c r="I47" s="604">
        <f>G47-H47</f>
        <v>-1849</v>
      </c>
      <c r="J47" s="604">
        <f t="shared" si="1"/>
        <v>1849000</v>
      </c>
      <c r="K47" s="604">
        <f t="shared" si="2"/>
        <v>1.849</v>
      </c>
      <c r="L47" s="438">
        <v>978507</v>
      </c>
      <c r="M47" s="439">
        <v>978507</v>
      </c>
      <c r="N47" s="604">
        <f>L47-M47</f>
        <v>0</v>
      </c>
      <c r="O47" s="604">
        <f t="shared" si="4"/>
        <v>0</v>
      </c>
      <c r="P47" s="604">
        <f t="shared" si="5"/>
        <v>0</v>
      </c>
      <c r="Q47" s="698"/>
    </row>
    <row r="48" spans="1:17" ht="18">
      <c r="A48" s="190">
        <v>27</v>
      </c>
      <c r="B48" s="191" t="s">
        <v>413</v>
      </c>
      <c r="C48" s="192">
        <v>5128421</v>
      </c>
      <c r="D48" s="196" t="s">
        <v>12</v>
      </c>
      <c r="E48" s="310" t="s">
        <v>354</v>
      </c>
      <c r="F48" s="192">
        <v>-1000</v>
      </c>
      <c r="G48" s="438">
        <v>23</v>
      </c>
      <c r="H48" s="439">
        <v>23</v>
      </c>
      <c r="I48" s="378">
        <f>G48-H48</f>
        <v>0</v>
      </c>
      <c r="J48" s="378">
        <f>$F48*I48</f>
        <v>0</v>
      </c>
      <c r="K48" s="378">
        <f>J48/1000000</f>
        <v>0</v>
      </c>
      <c r="L48" s="438">
        <v>44</v>
      </c>
      <c r="M48" s="439">
        <v>44</v>
      </c>
      <c r="N48" s="378">
        <f>L48-M48</f>
        <v>0</v>
      </c>
      <c r="O48" s="378">
        <f>$F48*N48</f>
        <v>0</v>
      </c>
      <c r="P48" s="378">
        <f>O48/1000000</f>
        <v>0</v>
      </c>
      <c r="Q48" s="698"/>
    </row>
    <row r="49" spans="1:17" ht="18">
      <c r="A49" s="190"/>
      <c r="B49" s="696" t="s">
        <v>405</v>
      </c>
      <c r="C49" s="192"/>
      <c r="D49" s="196"/>
      <c r="E49" s="310"/>
      <c r="F49" s="192"/>
      <c r="G49" s="438"/>
      <c r="H49" s="439"/>
      <c r="I49" s="604"/>
      <c r="J49" s="604"/>
      <c r="K49" s="604"/>
      <c r="L49" s="438"/>
      <c r="M49" s="439"/>
      <c r="N49" s="604"/>
      <c r="O49" s="604"/>
      <c r="P49" s="604"/>
      <c r="Q49" s="698"/>
    </row>
    <row r="50" spans="1:17" ht="18">
      <c r="A50" s="190">
        <v>28</v>
      </c>
      <c r="B50" s="191" t="s">
        <v>402</v>
      </c>
      <c r="C50" s="192">
        <v>5128422</v>
      </c>
      <c r="D50" s="196" t="s">
        <v>12</v>
      </c>
      <c r="E50" s="310" t="s">
        <v>354</v>
      </c>
      <c r="F50" s="192">
        <v>-1000</v>
      </c>
      <c r="G50" s="438">
        <v>975226</v>
      </c>
      <c r="H50" s="439">
        <v>975970</v>
      </c>
      <c r="I50" s="604">
        <f>G50-H50</f>
        <v>-744</v>
      </c>
      <c r="J50" s="604">
        <f t="shared" si="1"/>
        <v>744000</v>
      </c>
      <c r="K50" s="604">
        <f t="shared" si="2"/>
        <v>0.744</v>
      </c>
      <c r="L50" s="438">
        <v>984585</v>
      </c>
      <c r="M50" s="439">
        <v>984585</v>
      </c>
      <c r="N50" s="604">
        <f>L50-M50</f>
        <v>0</v>
      </c>
      <c r="O50" s="604">
        <f t="shared" si="4"/>
        <v>0</v>
      </c>
      <c r="P50" s="604">
        <f t="shared" si="5"/>
        <v>0</v>
      </c>
      <c r="Q50" s="698"/>
    </row>
    <row r="51" spans="1:17" ht="18">
      <c r="A51" s="190">
        <v>29</v>
      </c>
      <c r="B51" s="191" t="s">
        <v>413</v>
      </c>
      <c r="C51" s="192">
        <v>5128428</v>
      </c>
      <c r="D51" s="196" t="s">
        <v>12</v>
      </c>
      <c r="E51" s="310" t="s">
        <v>354</v>
      </c>
      <c r="F51" s="192">
        <v>-1000</v>
      </c>
      <c r="G51" s="438">
        <v>990594</v>
      </c>
      <c r="H51" s="439">
        <v>991369</v>
      </c>
      <c r="I51" s="604">
        <f>G51-H51</f>
        <v>-775</v>
      </c>
      <c r="J51" s="604">
        <f>$F51*I51</f>
        <v>775000</v>
      </c>
      <c r="K51" s="604">
        <f>J51/1000000</f>
        <v>0.775</v>
      </c>
      <c r="L51" s="438">
        <v>996400</v>
      </c>
      <c r="M51" s="439">
        <v>996400</v>
      </c>
      <c r="N51" s="604">
        <f>L51-M51</f>
        <v>0</v>
      </c>
      <c r="O51" s="604">
        <f>$F51*N51</f>
        <v>0</v>
      </c>
      <c r="P51" s="604">
        <f>O51/1000000</f>
        <v>0</v>
      </c>
      <c r="Q51" s="698"/>
    </row>
    <row r="52" spans="1:17" ht="18" customHeight="1">
      <c r="A52" s="190"/>
      <c r="B52" s="198" t="s">
        <v>194</v>
      </c>
      <c r="C52" s="192"/>
      <c r="D52" s="193"/>
      <c r="E52" s="310"/>
      <c r="F52" s="197"/>
      <c r="G52" s="129"/>
      <c r="H52" s="79"/>
      <c r="I52" s="79"/>
      <c r="J52" s="79"/>
      <c r="K52" s="79"/>
      <c r="L52" s="218"/>
      <c r="M52" s="79"/>
      <c r="N52" s="79"/>
      <c r="O52" s="79"/>
      <c r="P52" s="79"/>
      <c r="Q52" s="180"/>
    </row>
    <row r="53" spans="1:17" s="716" customFormat="1" ht="22.5" customHeight="1">
      <c r="A53" s="190">
        <v>30</v>
      </c>
      <c r="B53" s="200" t="s">
        <v>218</v>
      </c>
      <c r="C53" s="192">
        <v>4865133</v>
      </c>
      <c r="D53" s="196" t="s">
        <v>12</v>
      </c>
      <c r="E53" s="310" t="s">
        <v>354</v>
      </c>
      <c r="F53" s="197">
        <v>100</v>
      </c>
      <c r="G53" s="441">
        <v>333748</v>
      </c>
      <c r="H53" s="442">
        <v>328833</v>
      </c>
      <c r="I53" s="610">
        <f>G53-H53</f>
        <v>4915</v>
      </c>
      <c r="J53" s="610">
        <f t="shared" si="1"/>
        <v>491500</v>
      </c>
      <c r="K53" s="610">
        <f t="shared" si="2"/>
        <v>0.4915</v>
      </c>
      <c r="L53" s="441">
        <v>48566</v>
      </c>
      <c r="M53" s="442">
        <v>48566</v>
      </c>
      <c r="N53" s="610">
        <f>L53-M53</f>
        <v>0</v>
      </c>
      <c r="O53" s="610">
        <f t="shared" si="4"/>
        <v>0</v>
      </c>
      <c r="P53" s="610">
        <f t="shared" si="5"/>
        <v>0</v>
      </c>
      <c r="Q53" s="725"/>
    </row>
    <row r="54" spans="1:17" ht="18" customHeight="1">
      <c r="A54" s="190"/>
      <c r="B54" s="198" t="s">
        <v>196</v>
      </c>
      <c r="C54" s="192"/>
      <c r="D54" s="196"/>
      <c r="E54" s="310"/>
      <c r="F54" s="197"/>
      <c r="G54" s="129"/>
      <c r="H54" s="79"/>
      <c r="I54" s="604"/>
      <c r="J54" s="604"/>
      <c r="K54" s="604"/>
      <c r="L54" s="218"/>
      <c r="M54" s="79"/>
      <c r="N54" s="604"/>
      <c r="O54" s="604"/>
      <c r="P54" s="604"/>
      <c r="Q54" s="180"/>
    </row>
    <row r="55" spans="1:17" ht="18" customHeight="1">
      <c r="A55" s="190">
        <v>31</v>
      </c>
      <c r="B55" s="191" t="s">
        <v>183</v>
      </c>
      <c r="C55" s="192">
        <v>4865076</v>
      </c>
      <c r="D55" s="196" t="s">
        <v>12</v>
      </c>
      <c r="E55" s="310" t="s">
        <v>354</v>
      </c>
      <c r="F55" s="197">
        <v>100</v>
      </c>
      <c r="G55" s="438">
        <v>3870</v>
      </c>
      <c r="H55" s="439">
        <v>3870</v>
      </c>
      <c r="I55" s="604">
        <f>G55-H55</f>
        <v>0</v>
      </c>
      <c r="J55" s="604">
        <f t="shared" si="1"/>
        <v>0</v>
      </c>
      <c r="K55" s="604">
        <f t="shared" si="2"/>
        <v>0</v>
      </c>
      <c r="L55" s="438">
        <v>21683</v>
      </c>
      <c r="M55" s="439">
        <v>21460</v>
      </c>
      <c r="N55" s="604">
        <f>L55-M55</f>
        <v>223</v>
      </c>
      <c r="O55" s="604">
        <f t="shared" si="4"/>
        <v>22300</v>
      </c>
      <c r="P55" s="604">
        <f t="shared" si="5"/>
        <v>0.0223</v>
      </c>
      <c r="Q55" s="180"/>
    </row>
    <row r="56" spans="1:17" ht="18" customHeight="1">
      <c r="A56" s="190">
        <v>32</v>
      </c>
      <c r="B56" s="194" t="s">
        <v>197</v>
      </c>
      <c r="C56" s="192">
        <v>4865077</v>
      </c>
      <c r="D56" s="196" t="s">
        <v>12</v>
      </c>
      <c r="E56" s="310" t="s">
        <v>354</v>
      </c>
      <c r="F56" s="197">
        <v>100</v>
      </c>
      <c r="G56" s="129"/>
      <c r="H56" s="79"/>
      <c r="I56" s="604">
        <f>G56-H56</f>
        <v>0</v>
      </c>
      <c r="J56" s="604">
        <f t="shared" si="1"/>
        <v>0</v>
      </c>
      <c r="K56" s="604">
        <f t="shared" si="2"/>
        <v>0</v>
      </c>
      <c r="L56" s="527"/>
      <c r="M56" s="79"/>
      <c r="N56" s="604">
        <f>L56-M56</f>
        <v>0</v>
      </c>
      <c r="O56" s="604">
        <f t="shared" si="4"/>
        <v>0</v>
      </c>
      <c r="P56" s="604">
        <f t="shared" si="5"/>
        <v>0</v>
      </c>
      <c r="Q56" s="180"/>
    </row>
    <row r="57" spans="1:17" ht="18" customHeight="1">
      <c r="A57" s="190"/>
      <c r="B57" s="198" t="s">
        <v>173</v>
      </c>
      <c r="C57" s="192"/>
      <c r="D57" s="196"/>
      <c r="E57" s="310"/>
      <c r="F57" s="197"/>
      <c r="G57" s="129"/>
      <c r="H57" s="79"/>
      <c r="I57" s="604"/>
      <c r="J57" s="604"/>
      <c r="K57" s="604"/>
      <c r="L57" s="218"/>
      <c r="M57" s="79"/>
      <c r="N57" s="604"/>
      <c r="O57" s="604"/>
      <c r="P57" s="604"/>
      <c r="Q57" s="180"/>
    </row>
    <row r="58" spans="1:17" ht="18" customHeight="1">
      <c r="A58" s="190">
        <v>33</v>
      </c>
      <c r="B58" s="191" t="s">
        <v>190</v>
      </c>
      <c r="C58" s="192">
        <v>4865093</v>
      </c>
      <c r="D58" s="196" t="s">
        <v>12</v>
      </c>
      <c r="E58" s="310" t="s">
        <v>354</v>
      </c>
      <c r="F58" s="197">
        <v>100</v>
      </c>
      <c r="G58" s="438">
        <v>72964</v>
      </c>
      <c r="H58" s="439">
        <v>70999</v>
      </c>
      <c r="I58" s="604">
        <f>G58-H58</f>
        <v>1965</v>
      </c>
      <c r="J58" s="604">
        <f t="shared" si="1"/>
        <v>196500</v>
      </c>
      <c r="K58" s="604">
        <f t="shared" si="2"/>
        <v>0.1965</v>
      </c>
      <c r="L58" s="438">
        <v>65464</v>
      </c>
      <c r="M58" s="439">
        <v>65464</v>
      </c>
      <c r="N58" s="604">
        <f>L58-M58</f>
        <v>0</v>
      </c>
      <c r="O58" s="604">
        <f t="shared" si="4"/>
        <v>0</v>
      </c>
      <c r="P58" s="604">
        <f t="shared" si="5"/>
        <v>0</v>
      </c>
      <c r="Q58" s="180"/>
    </row>
    <row r="59" spans="1:17" ht="19.5" customHeight="1">
      <c r="A59" s="190">
        <v>34</v>
      </c>
      <c r="B59" s="194" t="s">
        <v>191</v>
      </c>
      <c r="C59" s="192">
        <v>4865094</v>
      </c>
      <c r="D59" s="196" t="s">
        <v>12</v>
      </c>
      <c r="E59" s="310" t="s">
        <v>354</v>
      </c>
      <c r="F59" s="197">
        <v>100</v>
      </c>
      <c r="G59" s="438">
        <v>73171</v>
      </c>
      <c r="H59" s="439">
        <v>71116</v>
      </c>
      <c r="I59" s="604">
        <f>G59-H59</f>
        <v>2055</v>
      </c>
      <c r="J59" s="604">
        <f t="shared" si="1"/>
        <v>205500</v>
      </c>
      <c r="K59" s="604">
        <f t="shared" si="2"/>
        <v>0.2055</v>
      </c>
      <c r="L59" s="438">
        <v>63756</v>
      </c>
      <c r="M59" s="439">
        <v>63756</v>
      </c>
      <c r="N59" s="604">
        <f>L59-M59</f>
        <v>0</v>
      </c>
      <c r="O59" s="604">
        <f t="shared" si="4"/>
        <v>0</v>
      </c>
      <c r="P59" s="604">
        <f t="shared" si="5"/>
        <v>0</v>
      </c>
      <c r="Q59" s="180"/>
    </row>
    <row r="60" spans="1:17" s="716" customFormat="1" ht="15" customHeight="1">
      <c r="A60" s="190">
        <v>35</v>
      </c>
      <c r="B60" s="200" t="s">
        <v>217</v>
      </c>
      <c r="C60" s="192">
        <v>5269199</v>
      </c>
      <c r="D60" s="196" t="s">
        <v>12</v>
      </c>
      <c r="E60" s="310" t="s">
        <v>354</v>
      </c>
      <c r="F60" s="197">
        <v>100</v>
      </c>
      <c r="G60" s="690">
        <v>3273</v>
      </c>
      <c r="H60" s="691">
        <v>612</v>
      </c>
      <c r="I60" s="616">
        <f>G60-H60</f>
        <v>2661</v>
      </c>
      <c r="J60" s="616">
        <f>$F60*I60</f>
        <v>266100</v>
      </c>
      <c r="K60" s="616">
        <f>J60/1000000</f>
        <v>0.2661</v>
      </c>
      <c r="L60" s="690">
        <v>11</v>
      </c>
      <c r="M60" s="691">
        <v>8</v>
      </c>
      <c r="N60" s="616">
        <f>L60-M60</f>
        <v>3</v>
      </c>
      <c r="O60" s="616">
        <f>$F60*N60</f>
        <v>300</v>
      </c>
      <c r="P60" s="616">
        <f>O60/1000000</f>
        <v>0.0003</v>
      </c>
      <c r="Q60" s="790"/>
    </row>
    <row r="61" spans="1:17" ht="12.75">
      <c r="A61" s="190"/>
      <c r="Q61" s="681"/>
    </row>
    <row r="62" spans="1:17" ht="19.5" customHeight="1">
      <c r="A62" s="190"/>
      <c r="B62" s="198" t="s">
        <v>183</v>
      </c>
      <c r="C62" s="192"/>
      <c r="D62" s="196"/>
      <c r="E62" s="193"/>
      <c r="F62" s="197"/>
      <c r="G62" s="438"/>
      <c r="H62" s="439"/>
      <c r="I62" s="604"/>
      <c r="J62" s="604"/>
      <c r="K62" s="604"/>
      <c r="L62" s="218"/>
      <c r="M62" s="79"/>
      <c r="N62" s="604"/>
      <c r="O62" s="604"/>
      <c r="P62" s="604"/>
      <c r="Q62" s="180"/>
    </row>
    <row r="63" spans="1:17" ht="18">
      <c r="A63" s="190">
        <v>36</v>
      </c>
      <c r="B63" s="191" t="s">
        <v>184</v>
      </c>
      <c r="C63" s="192">
        <v>4865143</v>
      </c>
      <c r="D63" s="196" t="s">
        <v>12</v>
      </c>
      <c r="E63" s="193" t="s">
        <v>13</v>
      </c>
      <c r="F63" s="197">
        <v>100</v>
      </c>
      <c r="G63" s="438">
        <v>60971</v>
      </c>
      <c r="H63" s="439">
        <v>58984</v>
      </c>
      <c r="I63" s="604">
        <f>G63-H63</f>
        <v>1987</v>
      </c>
      <c r="J63" s="604">
        <f t="shared" si="1"/>
        <v>198700</v>
      </c>
      <c r="K63" s="604">
        <f t="shared" si="2"/>
        <v>0.1987</v>
      </c>
      <c r="L63" s="438">
        <v>909270</v>
      </c>
      <c r="M63" s="439">
        <v>909270</v>
      </c>
      <c r="N63" s="604">
        <f>L63-M63</f>
        <v>0</v>
      </c>
      <c r="O63" s="604">
        <f t="shared" si="4"/>
        <v>0</v>
      </c>
      <c r="P63" s="604">
        <f t="shared" si="5"/>
        <v>0</v>
      </c>
      <c r="Q63" s="570"/>
    </row>
    <row r="64" spans="1:20" ht="18" customHeight="1" thickBot="1">
      <c r="A64" s="201"/>
      <c r="B64" s="202"/>
      <c r="C64" s="203"/>
      <c r="D64" s="204"/>
      <c r="E64" s="205"/>
      <c r="F64" s="206"/>
      <c r="G64" s="207"/>
      <c r="H64" s="208"/>
      <c r="I64" s="209"/>
      <c r="J64" s="209"/>
      <c r="K64" s="209"/>
      <c r="L64" s="210"/>
      <c r="M64" s="208"/>
      <c r="N64" s="209"/>
      <c r="O64" s="209"/>
      <c r="P64" s="209"/>
      <c r="Q64" s="212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22" t="s">
        <v>374</v>
      </c>
      <c r="G66" s="19"/>
      <c r="H66" s="19"/>
      <c r="I66" s="56" t="s">
        <v>406</v>
      </c>
      <c r="J66" s="19"/>
      <c r="K66" s="19"/>
      <c r="L66" s="19"/>
      <c r="M66" s="19"/>
      <c r="N66" s="56" t="s">
        <v>407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01/03/2015</v>
      </c>
      <c r="H67" s="39" t="str">
        <f>H5</f>
        <v>INTIAL READING 01/02/2015</v>
      </c>
      <c r="I67" s="39" t="s">
        <v>4</v>
      </c>
      <c r="J67" s="39" t="s">
        <v>5</v>
      </c>
      <c r="K67" s="39" t="s">
        <v>6</v>
      </c>
      <c r="L67" s="41" t="str">
        <f>G67</f>
        <v>FINAL READING 01/03/2015</v>
      </c>
      <c r="M67" s="39" t="str">
        <f>H67</f>
        <v>INTIAL READING 01/02/2015</v>
      </c>
      <c r="N67" s="39" t="s">
        <v>4</v>
      </c>
      <c r="O67" s="39" t="s">
        <v>5</v>
      </c>
      <c r="P67" s="39" t="s">
        <v>6</v>
      </c>
      <c r="Q67" s="213" t="s">
        <v>317</v>
      </c>
      <c r="R67" s="93"/>
      <c r="S67" s="93"/>
      <c r="T67" s="93"/>
    </row>
    <row r="68" spans="1:20" ht="15.75" customHeight="1" thickTop="1">
      <c r="A68" s="541"/>
      <c r="B68" s="542"/>
      <c r="C68" s="542"/>
      <c r="D68" s="542"/>
      <c r="E68" s="542"/>
      <c r="F68" s="545"/>
      <c r="G68" s="542"/>
      <c r="H68" s="542"/>
      <c r="I68" s="542"/>
      <c r="J68" s="542"/>
      <c r="K68" s="545"/>
      <c r="L68" s="542"/>
      <c r="M68" s="542"/>
      <c r="N68" s="542"/>
      <c r="O68" s="542"/>
      <c r="P68" s="542"/>
      <c r="Q68" s="548"/>
      <c r="R68" s="93"/>
      <c r="S68" s="93"/>
      <c r="T68" s="93"/>
    </row>
    <row r="69" spans="1:20" ht="15.75" customHeight="1">
      <c r="A69" s="543"/>
      <c r="B69" s="395" t="s">
        <v>371</v>
      </c>
      <c r="C69" s="432"/>
      <c r="D69" s="459"/>
      <c r="E69" s="422"/>
      <c r="F69" s="197"/>
      <c r="G69" s="544"/>
      <c r="H69" s="544"/>
      <c r="I69" s="544"/>
      <c r="J69" s="544"/>
      <c r="K69" s="544"/>
      <c r="L69" s="543"/>
      <c r="M69" s="544"/>
      <c r="N69" s="544"/>
      <c r="O69" s="544"/>
      <c r="P69" s="544"/>
      <c r="Q69" s="549"/>
      <c r="R69" s="93"/>
      <c r="S69" s="93"/>
      <c r="T69" s="93"/>
    </row>
    <row r="70" spans="1:20" s="716" customFormat="1" ht="15.75" customHeight="1">
      <c r="A70" s="190">
        <v>1</v>
      </c>
      <c r="B70" s="191" t="s">
        <v>372</v>
      </c>
      <c r="C70" s="192">
        <v>4902555</v>
      </c>
      <c r="D70" s="459" t="s">
        <v>12</v>
      </c>
      <c r="E70" s="422" t="s">
        <v>354</v>
      </c>
      <c r="F70" s="197">
        <v>-75</v>
      </c>
      <c r="G70" s="441">
        <v>986</v>
      </c>
      <c r="H70" s="442">
        <v>985</v>
      </c>
      <c r="I70" s="348">
        <f>G70-H70</f>
        <v>1</v>
      </c>
      <c r="J70" s="348">
        <f>$F70*I70</f>
        <v>-75</v>
      </c>
      <c r="K70" s="348">
        <f>J70/1000000</f>
        <v>-7.5E-05</v>
      </c>
      <c r="L70" s="441">
        <v>1954</v>
      </c>
      <c r="M70" s="442">
        <v>1954</v>
      </c>
      <c r="N70" s="348">
        <f>L70-M70</f>
        <v>0</v>
      </c>
      <c r="O70" s="348">
        <f>$F70*N70</f>
        <v>0</v>
      </c>
      <c r="P70" s="348">
        <f>O70/1000000</f>
        <v>0</v>
      </c>
      <c r="Q70" s="768"/>
      <c r="R70" s="111"/>
      <c r="S70" s="111"/>
      <c r="T70" s="111"/>
    </row>
    <row r="71" spans="1:20" ht="15.75" customHeight="1">
      <c r="A71" s="547">
        <v>2</v>
      </c>
      <c r="B71" s="191" t="s">
        <v>373</v>
      </c>
      <c r="C71" s="192">
        <v>4902587</v>
      </c>
      <c r="D71" s="459" t="s">
        <v>12</v>
      </c>
      <c r="E71" s="422" t="s">
        <v>354</v>
      </c>
      <c r="F71" s="197">
        <v>-100</v>
      </c>
      <c r="G71" s="438">
        <v>12207</v>
      </c>
      <c r="H71" s="439">
        <v>11930</v>
      </c>
      <c r="I71" s="604">
        <f>G71-H71</f>
        <v>277</v>
      </c>
      <c r="J71" s="604">
        <f>$F71*I71</f>
        <v>-27700</v>
      </c>
      <c r="K71" s="604">
        <f>J71/1000000</f>
        <v>-0.0277</v>
      </c>
      <c r="L71" s="438">
        <v>26588</v>
      </c>
      <c r="M71" s="439">
        <v>26588</v>
      </c>
      <c r="N71" s="604">
        <f>L71-M71</f>
        <v>0</v>
      </c>
      <c r="O71" s="604">
        <f>$F71*N71</f>
        <v>0</v>
      </c>
      <c r="P71" s="604">
        <f>O71/1000000</f>
        <v>0</v>
      </c>
      <c r="Q71" s="549"/>
      <c r="R71" s="93"/>
      <c r="S71" s="93"/>
      <c r="T71" s="93"/>
    </row>
    <row r="72" spans="1:20" ht="15.75" customHeight="1" thickBot="1">
      <c r="A72" s="210"/>
      <c r="B72" s="208"/>
      <c r="C72" s="208"/>
      <c r="D72" s="208"/>
      <c r="E72" s="208"/>
      <c r="F72" s="546"/>
      <c r="G72" s="208"/>
      <c r="H72" s="208"/>
      <c r="I72" s="208"/>
      <c r="J72" s="208"/>
      <c r="K72" s="546"/>
      <c r="L72" s="208"/>
      <c r="M72" s="208"/>
      <c r="N72" s="208"/>
      <c r="O72" s="208"/>
      <c r="P72" s="208"/>
      <c r="Q72" s="212"/>
      <c r="R72" s="93"/>
      <c r="S72" s="93"/>
      <c r="T72" s="93"/>
    </row>
    <row r="73" spans="1:20" ht="15.75" customHeight="1" thickTop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2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16" ht="25.5" customHeight="1">
      <c r="A75" s="211" t="s">
        <v>346</v>
      </c>
      <c r="B75" s="90"/>
      <c r="C75" s="91"/>
      <c r="D75" s="90"/>
      <c r="E75" s="90"/>
      <c r="F75" s="90"/>
      <c r="G75" s="90"/>
      <c r="H75" s="90"/>
      <c r="I75" s="90"/>
      <c r="J75" s="90"/>
      <c r="K75" s="669">
        <f>SUM(K9:K64)+SUM(K70:K72)-K32</f>
        <v>2.128525</v>
      </c>
      <c r="L75" s="670"/>
      <c r="M75" s="670"/>
      <c r="N75" s="670"/>
      <c r="O75" s="670"/>
      <c r="P75" s="669">
        <f>SUM(P9:P64)+SUM(P70:P72)-P32</f>
        <v>-0.2650000000000001</v>
      </c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9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 hidden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23.25" customHeight="1" thickBot="1">
      <c r="A79" s="90"/>
      <c r="B79" s="90"/>
      <c r="C79" s="296"/>
      <c r="D79" s="90"/>
      <c r="E79" s="90"/>
      <c r="F79" s="90"/>
      <c r="G79" s="90"/>
      <c r="H79" s="90"/>
      <c r="I79" s="90"/>
      <c r="J79" s="298"/>
      <c r="K79" s="315" t="s">
        <v>347</v>
      </c>
      <c r="L79" s="90"/>
      <c r="M79" s="90"/>
      <c r="N79" s="90"/>
      <c r="O79" s="90"/>
      <c r="P79" s="315" t="s">
        <v>348</v>
      </c>
    </row>
    <row r="80" spans="1:17" ht="20.25">
      <c r="A80" s="293"/>
      <c r="B80" s="294"/>
      <c r="C80" s="211"/>
      <c r="D80" s="57"/>
      <c r="E80" s="57"/>
      <c r="F80" s="57"/>
      <c r="G80" s="57"/>
      <c r="H80" s="57"/>
      <c r="I80" s="57"/>
      <c r="J80" s="295"/>
      <c r="K80" s="294"/>
      <c r="L80" s="294"/>
      <c r="M80" s="294"/>
      <c r="N80" s="294"/>
      <c r="O80" s="294"/>
      <c r="P80" s="294"/>
      <c r="Q80" s="58"/>
    </row>
    <row r="81" spans="1:17" ht="20.25">
      <c r="A81" s="297"/>
      <c r="B81" s="211" t="s">
        <v>344</v>
      </c>
      <c r="C81" s="211"/>
      <c r="D81" s="288"/>
      <c r="E81" s="288"/>
      <c r="F81" s="288"/>
      <c r="G81" s="288"/>
      <c r="H81" s="288"/>
      <c r="I81" s="288"/>
      <c r="J81" s="288"/>
      <c r="K81" s="671">
        <f>K75</f>
        <v>2.128525</v>
      </c>
      <c r="L81" s="672"/>
      <c r="M81" s="672"/>
      <c r="N81" s="672"/>
      <c r="O81" s="672"/>
      <c r="P81" s="671">
        <f>P75</f>
        <v>-0.2650000000000001</v>
      </c>
      <c r="Q81" s="59"/>
    </row>
    <row r="82" spans="1:17" ht="20.25">
      <c r="A82" s="297"/>
      <c r="B82" s="211"/>
      <c r="C82" s="211"/>
      <c r="D82" s="288"/>
      <c r="E82" s="288"/>
      <c r="F82" s="288"/>
      <c r="G82" s="288"/>
      <c r="H82" s="288"/>
      <c r="I82" s="290"/>
      <c r="J82" s="130"/>
      <c r="K82" s="78"/>
      <c r="L82" s="78"/>
      <c r="M82" s="78"/>
      <c r="N82" s="78"/>
      <c r="O82" s="78"/>
      <c r="P82" s="78"/>
      <c r="Q82" s="59"/>
    </row>
    <row r="83" spans="1:17" ht="20.25">
      <c r="A83" s="297"/>
      <c r="B83" s="211" t="s">
        <v>337</v>
      </c>
      <c r="C83" s="211"/>
      <c r="D83" s="288"/>
      <c r="E83" s="288"/>
      <c r="F83" s="288"/>
      <c r="G83" s="288"/>
      <c r="H83" s="288"/>
      <c r="I83" s="288"/>
      <c r="J83" s="288"/>
      <c r="K83" s="671">
        <f>'STEPPED UP GENCO'!K46</f>
        <v>-0.0123275736</v>
      </c>
      <c r="L83" s="671"/>
      <c r="M83" s="671"/>
      <c r="N83" s="671"/>
      <c r="O83" s="671"/>
      <c r="P83" s="671">
        <f>'STEPPED UP GENCO'!P46</f>
        <v>-0.35513417799999997</v>
      </c>
      <c r="Q83" s="59"/>
    </row>
    <row r="84" spans="1:17" ht="20.25">
      <c r="A84" s="297"/>
      <c r="B84" s="211"/>
      <c r="C84" s="211"/>
      <c r="D84" s="291"/>
      <c r="E84" s="291"/>
      <c r="F84" s="291"/>
      <c r="G84" s="291"/>
      <c r="H84" s="291"/>
      <c r="I84" s="292"/>
      <c r="J84" s="287"/>
      <c r="K84" s="19"/>
      <c r="L84" s="19"/>
      <c r="M84" s="19"/>
      <c r="N84" s="19"/>
      <c r="O84" s="19"/>
      <c r="P84" s="19"/>
      <c r="Q84" s="59"/>
    </row>
    <row r="85" spans="1:17" ht="20.25">
      <c r="A85" s="297"/>
      <c r="B85" s="211" t="s">
        <v>345</v>
      </c>
      <c r="C85" s="211"/>
      <c r="D85" s="19"/>
      <c r="E85" s="19"/>
      <c r="F85" s="19"/>
      <c r="G85" s="19"/>
      <c r="H85" s="19"/>
      <c r="I85" s="19"/>
      <c r="J85" s="19"/>
      <c r="K85" s="300">
        <f>SUM(K81:K84)</f>
        <v>2.1161974264</v>
      </c>
      <c r="L85" s="19"/>
      <c r="M85" s="19"/>
      <c r="N85" s="19"/>
      <c r="O85" s="19"/>
      <c r="P85" s="501">
        <f>SUM(P81:P84)</f>
        <v>-0.620134178</v>
      </c>
      <c r="Q85" s="59"/>
    </row>
    <row r="86" spans="1:17" ht="20.25">
      <c r="A86" s="275"/>
      <c r="B86" s="19"/>
      <c r="C86" s="21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9"/>
    </row>
    <row r="87" spans="1:17" ht="13.5" thickBot="1">
      <c r="A87" s="27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50" zoomScaleNormal="70" zoomScaleSheetLayoutView="50" zoomScalePageLayoutView="0" workbookViewId="0" topLeftCell="B23">
      <selection activeCell="Q42" sqref="Q42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5" t="str">
        <f>NDPL!Q1</f>
        <v>FEBRUARY-2015</v>
      </c>
      <c r="Q2" s="345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01/03/2015</v>
      </c>
      <c r="H5" s="39" t="str">
        <f>NDPL!H5</f>
        <v>INTIAL READING 01/02/2015</v>
      </c>
      <c r="I5" s="39" t="s">
        <v>4</v>
      </c>
      <c r="J5" s="39" t="s">
        <v>5</v>
      </c>
      <c r="K5" s="39" t="s">
        <v>6</v>
      </c>
      <c r="L5" s="41" t="str">
        <f>NDPL!G5</f>
        <v>FINAL READING 01/03/2015</v>
      </c>
      <c r="M5" s="39" t="str">
        <f>NDPL!H5</f>
        <v>INTIAL READING 01/02/2015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24" customHeight="1" thickTop="1">
      <c r="A7" s="591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45"/>
      <c r="L7" s="573"/>
      <c r="M7" s="526"/>
      <c r="N7" s="72"/>
      <c r="O7" s="72"/>
      <c r="P7" s="656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8"/>
      <c r="H8" s="78"/>
      <c r="I8" s="79"/>
      <c r="J8" s="79"/>
      <c r="K8" s="646"/>
      <c r="L8" s="218"/>
      <c r="M8" s="79"/>
      <c r="N8" s="79"/>
      <c r="O8" s="79"/>
      <c r="P8" s="657"/>
      <c r="Q8" s="180"/>
    </row>
    <row r="9" spans="1:17" ht="24" customHeight="1">
      <c r="A9" s="590" t="s">
        <v>223</v>
      </c>
      <c r="B9" s="221"/>
      <c r="C9" s="221"/>
      <c r="D9" s="221"/>
      <c r="E9" s="221"/>
      <c r="F9" s="221"/>
      <c r="G9" s="128"/>
      <c r="H9" s="78"/>
      <c r="I9" s="79"/>
      <c r="J9" s="79"/>
      <c r="K9" s="646"/>
      <c r="L9" s="218"/>
      <c r="M9" s="79"/>
      <c r="N9" s="79"/>
      <c r="O9" s="79"/>
      <c r="P9" s="657"/>
      <c r="Q9" s="180"/>
    </row>
    <row r="10" spans="1:17" ht="24" customHeight="1">
      <c r="A10" s="324">
        <v>1</v>
      </c>
      <c r="B10" s="327" t="s">
        <v>241</v>
      </c>
      <c r="C10" s="580">
        <v>4864848</v>
      </c>
      <c r="D10" s="329" t="s">
        <v>12</v>
      </c>
      <c r="E10" s="328" t="s">
        <v>354</v>
      </c>
      <c r="F10" s="329">
        <v>1000</v>
      </c>
      <c r="G10" s="618">
        <v>2099</v>
      </c>
      <c r="H10" s="619">
        <v>1901</v>
      </c>
      <c r="I10" s="585">
        <f aca="true" t="shared" si="0" ref="I10:I16">G10-H10</f>
        <v>198</v>
      </c>
      <c r="J10" s="585">
        <f aca="true" t="shared" si="1" ref="J10:J35">$F10*I10</f>
        <v>198000</v>
      </c>
      <c r="K10" s="647">
        <f aca="true" t="shared" si="2" ref="K10:K35">J10/1000000</f>
        <v>0.198</v>
      </c>
      <c r="L10" s="618">
        <v>27666</v>
      </c>
      <c r="M10" s="619">
        <v>27665</v>
      </c>
      <c r="N10" s="585">
        <f aca="true" t="shared" si="3" ref="N10:N16">L10-M10</f>
        <v>1</v>
      </c>
      <c r="O10" s="585">
        <f aca="true" t="shared" si="4" ref="O10:O35">$F10*N10</f>
        <v>1000</v>
      </c>
      <c r="P10" s="658">
        <f aca="true" t="shared" si="5" ref="P10:P35">O10/1000000</f>
        <v>0.001</v>
      </c>
      <c r="Q10" s="180"/>
    </row>
    <row r="11" spans="1:17" ht="24" customHeight="1">
      <c r="A11" s="324">
        <v>2</v>
      </c>
      <c r="B11" s="327" t="s">
        <v>242</v>
      </c>
      <c r="C11" s="580">
        <v>4864849</v>
      </c>
      <c r="D11" s="329" t="s">
        <v>12</v>
      </c>
      <c r="E11" s="328" t="s">
        <v>354</v>
      </c>
      <c r="F11" s="329">
        <v>1000</v>
      </c>
      <c r="G11" s="618">
        <v>1367</v>
      </c>
      <c r="H11" s="619">
        <v>1268</v>
      </c>
      <c r="I11" s="585">
        <f t="shared" si="0"/>
        <v>99</v>
      </c>
      <c r="J11" s="585">
        <f t="shared" si="1"/>
        <v>99000</v>
      </c>
      <c r="K11" s="647">
        <f t="shared" si="2"/>
        <v>0.099</v>
      </c>
      <c r="L11" s="618">
        <v>29165</v>
      </c>
      <c r="M11" s="619">
        <v>29164</v>
      </c>
      <c r="N11" s="585">
        <f t="shared" si="3"/>
        <v>1</v>
      </c>
      <c r="O11" s="585">
        <f t="shared" si="4"/>
        <v>1000</v>
      </c>
      <c r="P11" s="658">
        <f t="shared" si="5"/>
        <v>0.001</v>
      </c>
      <c r="Q11" s="180"/>
    </row>
    <row r="12" spans="1:17" ht="24" customHeight="1">
      <c r="A12" s="324">
        <v>3</v>
      </c>
      <c r="B12" s="327" t="s">
        <v>224</v>
      </c>
      <c r="C12" s="580">
        <v>4864846</v>
      </c>
      <c r="D12" s="329" t="s">
        <v>12</v>
      </c>
      <c r="E12" s="328" t="s">
        <v>354</v>
      </c>
      <c r="F12" s="329">
        <v>1000</v>
      </c>
      <c r="G12" s="618">
        <v>3485</v>
      </c>
      <c r="H12" s="619">
        <v>3207</v>
      </c>
      <c r="I12" s="585">
        <f t="shared" si="0"/>
        <v>278</v>
      </c>
      <c r="J12" s="585">
        <f t="shared" si="1"/>
        <v>278000</v>
      </c>
      <c r="K12" s="647">
        <f t="shared" si="2"/>
        <v>0.278</v>
      </c>
      <c r="L12" s="618">
        <v>36277</v>
      </c>
      <c r="M12" s="619">
        <v>36277</v>
      </c>
      <c r="N12" s="585">
        <f t="shared" si="3"/>
        <v>0</v>
      </c>
      <c r="O12" s="585">
        <f t="shared" si="4"/>
        <v>0</v>
      </c>
      <c r="P12" s="658">
        <f t="shared" si="5"/>
        <v>0</v>
      </c>
      <c r="Q12" s="180"/>
    </row>
    <row r="13" spans="1:17" s="716" customFormat="1" ht="24" customHeight="1">
      <c r="A13" s="324">
        <v>4</v>
      </c>
      <c r="B13" s="327" t="s">
        <v>225</v>
      </c>
      <c r="C13" s="580">
        <v>4864847</v>
      </c>
      <c r="D13" s="329" t="s">
        <v>12</v>
      </c>
      <c r="E13" s="328" t="s">
        <v>354</v>
      </c>
      <c r="F13" s="329">
        <v>1000</v>
      </c>
      <c r="G13" s="709">
        <v>1107</v>
      </c>
      <c r="H13" s="710">
        <v>1066</v>
      </c>
      <c r="I13" s="711">
        <f t="shared" si="0"/>
        <v>41</v>
      </c>
      <c r="J13" s="711">
        <f t="shared" si="1"/>
        <v>41000</v>
      </c>
      <c r="K13" s="774">
        <f t="shared" si="2"/>
        <v>0.041</v>
      </c>
      <c r="L13" s="709">
        <v>20427</v>
      </c>
      <c r="M13" s="710">
        <v>20427</v>
      </c>
      <c r="N13" s="711">
        <f t="shared" si="3"/>
        <v>0</v>
      </c>
      <c r="O13" s="711">
        <f t="shared" si="4"/>
        <v>0</v>
      </c>
      <c r="P13" s="775">
        <f t="shared" si="5"/>
        <v>0</v>
      </c>
      <c r="Q13" s="768" t="s">
        <v>431</v>
      </c>
    </row>
    <row r="14" spans="1:17" s="716" customFormat="1" ht="24" customHeight="1">
      <c r="A14" s="324"/>
      <c r="B14" s="327"/>
      <c r="C14" s="580"/>
      <c r="D14" s="329"/>
      <c r="E14" s="328"/>
      <c r="F14" s="329"/>
      <c r="G14" s="709"/>
      <c r="H14" s="710"/>
      <c r="I14" s="711"/>
      <c r="J14" s="711"/>
      <c r="K14" s="774">
        <v>0.022</v>
      </c>
      <c r="L14" s="709"/>
      <c r="M14" s="710"/>
      <c r="N14" s="711"/>
      <c r="O14" s="711"/>
      <c r="P14" s="775"/>
      <c r="Q14" s="768" t="s">
        <v>432</v>
      </c>
    </row>
    <row r="15" spans="1:17" ht="24" customHeight="1">
      <c r="A15" s="324">
        <v>5</v>
      </c>
      <c r="B15" s="327" t="s">
        <v>415</v>
      </c>
      <c r="C15" s="580">
        <v>4864850</v>
      </c>
      <c r="D15" s="329" t="s">
        <v>12</v>
      </c>
      <c r="E15" s="328" t="s">
        <v>354</v>
      </c>
      <c r="F15" s="329">
        <v>1000</v>
      </c>
      <c r="G15" s="618">
        <v>4722</v>
      </c>
      <c r="H15" s="619">
        <v>4709</v>
      </c>
      <c r="I15" s="585">
        <f t="shared" si="0"/>
        <v>13</v>
      </c>
      <c r="J15" s="585">
        <f t="shared" si="1"/>
        <v>13000</v>
      </c>
      <c r="K15" s="647">
        <f t="shared" si="2"/>
        <v>0.013</v>
      </c>
      <c r="L15" s="618">
        <v>10879</v>
      </c>
      <c r="M15" s="619">
        <v>10879</v>
      </c>
      <c r="N15" s="585">
        <f t="shared" si="3"/>
        <v>0</v>
      </c>
      <c r="O15" s="585">
        <f t="shared" si="4"/>
        <v>0</v>
      </c>
      <c r="P15" s="658">
        <f t="shared" si="5"/>
        <v>0</v>
      </c>
      <c r="Q15" s="180"/>
    </row>
    <row r="16" spans="1:17" ht="24" customHeight="1">
      <c r="A16" s="324">
        <v>6</v>
      </c>
      <c r="B16" s="327" t="s">
        <v>414</v>
      </c>
      <c r="C16" s="580">
        <v>4864900</v>
      </c>
      <c r="D16" s="329" t="s">
        <v>12</v>
      </c>
      <c r="E16" s="328" t="s">
        <v>354</v>
      </c>
      <c r="F16" s="329">
        <v>500</v>
      </c>
      <c r="G16" s="618">
        <v>12399</v>
      </c>
      <c r="H16" s="619">
        <v>12112</v>
      </c>
      <c r="I16" s="585">
        <f t="shared" si="0"/>
        <v>287</v>
      </c>
      <c r="J16" s="585">
        <f>$F16*I16</f>
        <v>143500</v>
      </c>
      <c r="K16" s="647">
        <f>J16/1000000</f>
        <v>0.1435</v>
      </c>
      <c r="L16" s="618">
        <v>59153</v>
      </c>
      <c r="M16" s="619">
        <v>59141</v>
      </c>
      <c r="N16" s="585">
        <f t="shared" si="3"/>
        <v>12</v>
      </c>
      <c r="O16" s="585">
        <f>$F16*N16</f>
        <v>6000</v>
      </c>
      <c r="P16" s="658">
        <f>O16/1000000</f>
        <v>0.006</v>
      </c>
      <c r="Q16" s="180"/>
    </row>
    <row r="17" spans="1:17" ht="24" customHeight="1">
      <c r="A17" s="588" t="s">
        <v>226</v>
      </c>
      <c r="B17" s="330"/>
      <c r="C17" s="581"/>
      <c r="D17" s="331"/>
      <c r="E17" s="330"/>
      <c r="F17" s="331"/>
      <c r="G17" s="586"/>
      <c r="H17" s="585"/>
      <c r="I17" s="585"/>
      <c r="J17" s="585"/>
      <c r="K17" s="647"/>
      <c r="L17" s="586"/>
      <c r="M17" s="585"/>
      <c r="N17" s="585"/>
      <c r="O17" s="585"/>
      <c r="P17" s="658"/>
      <c r="Q17" s="180"/>
    </row>
    <row r="18" spans="1:17" ht="24" customHeight="1">
      <c r="A18" s="589">
        <v>7</v>
      </c>
      <c r="B18" s="330" t="s">
        <v>243</v>
      </c>
      <c r="C18" s="581">
        <v>4864804</v>
      </c>
      <c r="D18" s="331" t="s">
        <v>12</v>
      </c>
      <c r="E18" s="328" t="s">
        <v>354</v>
      </c>
      <c r="F18" s="331">
        <v>100</v>
      </c>
      <c r="G18" s="618">
        <v>995207</v>
      </c>
      <c r="H18" s="619">
        <v>995245</v>
      </c>
      <c r="I18" s="585">
        <f>G18-H18</f>
        <v>-38</v>
      </c>
      <c r="J18" s="585">
        <f t="shared" si="1"/>
        <v>-3800</v>
      </c>
      <c r="K18" s="647">
        <f t="shared" si="2"/>
        <v>-0.0038</v>
      </c>
      <c r="L18" s="618">
        <v>999945</v>
      </c>
      <c r="M18" s="619">
        <v>999945</v>
      </c>
      <c r="N18" s="585">
        <f>L18-M18</f>
        <v>0</v>
      </c>
      <c r="O18" s="585">
        <f t="shared" si="4"/>
        <v>0</v>
      </c>
      <c r="P18" s="658">
        <f t="shared" si="5"/>
        <v>0</v>
      </c>
      <c r="Q18" s="180"/>
    </row>
    <row r="19" spans="1:17" ht="24" customHeight="1">
      <c r="A19" s="589">
        <v>8</v>
      </c>
      <c r="B19" s="330" t="s">
        <v>242</v>
      </c>
      <c r="C19" s="581">
        <v>4865163</v>
      </c>
      <c r="D19" s="331" t="s">
        <v>12</v>
      </c>
      <c r="E19" s="328" t="s">
        <v>354</v>
      </c>
      <c r="F19" s="331">
        <v>100</v>
      </c>
      <c r="G19" s="618">
        <v>996295</v>
      </c>
      <c r="H19" s="619">
        <v>996318</v>
      </c>
      <c r="I19" s="585">
        <f>G19-H19</f>
        <v>-23</v>
      </c>
      <c r="J19" s="585">
        <f t="shared" si="1"/>
        <v>-2300</v>
      </c>
      <c r="K19" s="647">
        <f t="shared" si="2"/>
        <v>-0.0023</v>
      </c>
      <c r="L19" s="618">
        <v>999911</v>
      </c>
      <c r="M19" s="619">
        <v>999911</v>
      </c>
      <c r="N19" s="585">
        <f>L19-M19</f>
        <v>0</v>
      </c>
      <c r="O19" s="585">
        <f t="shared" si="4"/>
        <v>0</v>
      </c>
      <c r="P19" s="658">
        <f t="shared" si="5"/>
        <v>0</v>
      </c>
      <c r="Q19" s="180"/>
    </row>
    <row r="20" spans="1:17" ht="24" customHeight="1">
      <c r="A20" s="332"/>
      <c r="B20" s="330"/>
      <c r="C20" s="581"/>
      <c r="D20" s="331"/>
      <c r="E20" s="107"/>
      <c r="F20" s="331"/>
      <c r="G20" s="218"/>
      <c r="H20" s="79"/>
      <c r="I20" s="79"/>
      <c r="J20" s="79"/>
      <c r="K20" s="646"/>
      <c r="L20" s="218"/>
      <c r="M20" s="79"/>
      <c r="N20" s="79"/>
      <c r="O20" s="79"/>
      <c r="P20" s="657"/>
      <c r="Q20" s="180"/>
    </row>
    <row r="21" spans="1:17" ht="24" customHeight="1">
      <c r="A21" s="332"/>
      <c r="B21" s="336" t="s">
        <v>237</v>
      </c>
      <c r="C21" s="582"/>
      <c r="D21" s="331"/>
      <c r="E21" s="330"/>
      <c r="F21" s="333"/>
      <c r="G21" s="218"/>
      <c r="H21" s="79"/>
      <c r="I21" s="79"/>
      <c r="J21" s="79"/>
      <c r="K21" s="648">
        <f>SUM(K10:K19)</f>
        <v>0.7884000000000001</v>
      </c>
      <c r="L21" s="574"/>
      <c r="M21" s="322"/>
      <c r="N21" s="322"/>
      <c r="O21" s="322"/>
      <c r="P21" s="659">
        <f>SUM(P10:P19)</f>
        <v>0.008</v>
      </c>
      <c r="Q21" s="180"/>
    </row>
    <row r="22" spans="1:17" ht="24" customHeight="1" hidden="1">
      <c r="A22" s="332"/>
      <c r="B22" s="220"/>
      <c r="C22" s="582"/>
      <c r="D22" s="331"/>
      <c r="E22" s="330"/>
      <c r="F22" s="333"/>
      <c r="G22" s="218"/>
      <c r="H22" s="79"/>
      <c r="I22" s="79"/>
      <c r="J22" s="79"/>
      <c r="K22" s="649"/>
      <c r="L22" s="218"/>
      <c r="M22" s="79"/>
      <c r="N22" s="79"/>
      <c r="O22" s="79"/>
      <c r="P22" s="660"/>
      <c r="Q22" s="180"/>
    </row>
    <row r="23" spans="1:17" ht="24" customHeight="1">
      <c r="A23" s="588" t="s">
        <v>227</v>
      </c>
      <c r="B23" s="221"/>
      <c r="C23" s="323"/>
      <c r="D23" s="333"/>
      <c r="E23" s="221"/>
      <c r="F23" s="333"/>
      <c r="G23" s="218"/>
      <c r="H23" s="79"/>
      <c r="I23" s="79"/>
      <c r="J23" s="79"/>
      <c r="K23" s="646"/>
      <c r="L23" s="218"/>
      <c r="M23" s="79"/>
      <c r="N23" s="79"/>
      <c r="O23" s="79"/>
      <c r="P23" s="657"/>
      <c r="Q23" s="180"/>
    </row>
    <row r="24" spans="1:17" ht="24" customHeight="1">
      <c r="A24" s="332"/>
      <c r="B24" s="221"/>
      <c r="C24" s="323"/>
      <c r="D24" s="333"/>
      <c r="E24" s="221"/>
      <c r="F24" s="333"/>
      <c r="G24" s="218"/>
      <c r="H24" s="79"/>
      <c r="I24" s="79"/>
      <c r="J24" s="79"/>
      <c r="K24" s="646"/>
      <c r="L24" s="218"/>
      <c r="M24" s="79"/>
      <c r="N24" s="79"/>
      <c r="O24" s="79"/>
      <c r="P24" s="657"/>
      <c r="Q24" s="180"/>
    </row>
    <row r="25" spans="1:17" ht="24" customHeight="1">
      <c r="A25" s="589">
        <v>9</v>
      </c>
      <c r="B25" s="107" t="s">
        <v>228</v>
      </c>
      <c r="C25" s="580">
        <v>4865065</v>
      </c>
      <c r="D25" s="356" t="s">
        <v>12</v>
      </c>
      <c r="E25" s="328" t="s">
        <v>354</v>
      </c>
      <c r="F25" s="329">
        <v>100</v>
      </c>
      <c r="G25" s="618">
        <v>3437</v>
      </c>
      <c r="H25" s="619">
        <v>3437</v>
      </c>
      <c r="I25" s="585">
        <f aca="true" t="shared" si="6" ref="I25:I31">G25-H25</f>
        <v>0</v>
      </c>
      <c r="J25" s="585">
        <f t="shared" si="1"/>
        <v>0</v>
      </c>
      <c r="K25" s="647">
        <f t="shared" si="2"/>
        <v>0</v>
      </c>
      <c r="L25" s="618">
        <v>34364</v>
      </c>
      <c r="M25" s="619">
        <v>34364</v>
      </c>
      <c r="N25" s="585">
        <f aca="true" t="shared" si="7" ref="N25:N31">L25-M25</f>
        <v>0</v>
      </c>
      <c r="O25" s="585">
        <f t="shared" si="4"/>
        <v>0</v>
      </c>
      <c r="P25" s="658">
        <f t="shared" si="5"/>
        <v>0</v>
      </c>
      <c r="Q25" s="180"/>
    </row>
    <row r="26" spans="1:17" s="716" customFormat="1" ht="24" customHeight="1">
      <c r="A26" s="324">
        <v>10</v>
      </c>
      <c r="B26" s="107" t="s">
        <v>229</v>
      </c>
      <c r="C26" s="580">
        <v>4865066</v>
      </c>
      <c r="D26" s="356" t="s">
        <v>12</v>
      </c>
      <c r="E26" s="328" t="s">
        <v>354</v>
      </c>
      <c r="F26" s="329">
        <v>100</v>
      </c>
      <c r="G26" s="709">
        <v>53244</v>
      </c>
      <c r="H26" s="710">
        <v>53244</v>
      </c>
      <c r="I26" s="711">
        <f t="shared" si="6"/>
        <v>0</v>
      </c>
      <c r="J26" s="711">
        <f t="shared" si="1"/>
        <v>0</v>
      </c>
      <c r="K26" s="774">
        <f t="shared" si="2"/>
        <v>0</v>
      </c>
      <c r="L26" s="709">
        <v>76653</v>
      </c>
      <c r="M26" s="710">
        <v>76653</v>
      </c>
      <c r="N26" s="711">
        <f t="shared" si="7"/>
        <v>0</v>
      </c>
      <c r="O26" s="711">
        <f t="shared" si="4"/>
        <v>0</v>
      </c>
      <c r="P26" s="775">
        <f t="shared" si="5"/>
        <v>0</v>
      </c>
      <c r="Q26" s="725"/>
    </row>
    <row r="27" spans="1:17" ht="24" customHeight="1">
      <c r="A27" s="589">
        <v>11</v>
      </c>
      <c r="B27" s="221" t="s">
        <v>230</v>
      </c>
      <c r="C27" s="581">
        <v>4865067</v>
      </c>
      <c r="D27" s="333" t="s">
        <v>12</v>
      </c>
      <c r="E27" s="328" t="s">
        <v>354</v>
      </c>
      <c r="F27" s="331">
        <v>100</v>
      </c>
      <c r="G27" s="618">
        <v>75455</v>
      </c>
      <c r="H27" s="619">
        <v>74884</v>
      </c>
      <c r="I27" s="585">
        <f t="shared" si="6"/>
        <v>571</v>
      </c>
      <c r="J27" s="585">
        <f t="shared" si="1"/>
        <v>57100</v>
      </c>
      <c r="K27" s="647">
        <f t="shared" si="2"/>
        <v>0.0571</v>
      </c>
      <c r="L27" s="618">
        <v>13029</v>
      </c>
      <c r="M27" s="619">
        <v>13009</v>
      </c>
      <c r="N27" s="585">
        <f t="shared" si="7"/>
        <v>20</v>
      </c>
      <c r="O27" s="585">
        <f t="shared" si="4"/>
        <v>2000</v>
      </c>
      <c r="P27" s="658">
        <f t="shared" si="5"/>
        <v>0.002</v>
      </c>
      <c r="Q27" s="180"/>
    </row>
    <row r="28" spans="1:17" ht="24" customHeight="1">
      <c r="A28" s="589">
        <v>12</v>
      </c>
      <c r="B28" s="221" t="s">
        <v>231</v>
      </c>
      <c r="C28" s="581">
        <v>4865078</v>
      </c>
      <c r="D28" s="333" t="s">
        <v>12</v>
      </c>
      <c r="E28" s="328" t="s">
        <v>354</v>
      </c>
      <c r="F28" s="331">
        <v>100</v>
      </c>
      <c r="G28" s="618">
        <v>51662</v>
      </c>
      <c r="H28" s="619">
        <v>51465</v>
      </c>
      <c r="I28" s="585">
        <f t="shared" si="6"/>
        <v>197</v>
      </c>
      <c r="J28" s="585">
        <f t="shared" si="1"/>
        <v>19700</v>
      </c>
      <c r="K28" s="647">
        <f t="shared" si="2"/>
        <v>0.0197</v>
      </c>
      <c r="L28" s="618">
        <v>68034</v>
      </c>
      <c r="M28" s="619">
        <v>67799</v>
      </c>
      <c r="N28" s="585">
        <f t="shared" si="7"/>
        <v>235</v>
      </c>
      <c r="O28" s="585">
        <f t="shared" si="4"/>
        <v>23500</v>
      </c>
      <c r="P28" s="658">
        <f t="shared" si="5"/>
        <v>0.0235</v>
      </c>
      <c r="Q28" s="180"/>
    </row>
    <row r="29" spans="1:17" s="716" customFormat="1" ht="24" customHeight="1">
      <c r="A29" s="324">
        <v>13</v>
      </c>
      <c r="B29" s="107" t="s">
        <v>231</v>
      </c>
      <c r="C29" s="366">
        <v>4865079</v>
      </c>
      <c r="D29" s="801" t="s">
        <v>12</v>
      </c>
      <c r="E29" s="328" t="s">
        <v>354</v>
      </c>
      <c r="F29" s="802">
        <v>100</v>
      </c>
      <c r="G29" s="709">
        <v>999989</v>
      </c>
      <c r="H29" s="710">
        <v>999989</v>
      </c>
      <c r="I29" s="711">
        <f t="shared" si="6"/>
        <v>0</v>
      </c>
      <c r="J29" s="711">
        <f t="shared" si="1"/>
        <v>0</v>
      </c>
      <c r="K29" s="774">
        <f t="shared" si="2"/>
        <v>0</v>
      </c>
      <c r="L29" s="709">
        <v>20273</v>
      </c>
      <c r="M29" s="710">
        <v>20273</v>
      </c>
      <c r="N29" s="711">
        <f t="shared" si="7"/>
        <v>0</v>
      </c>
      <c r="O29" s="711">
        <f t="shared" si="4"/>
        <v>0</v>
      </c>
      <c r="P29" s="775">
        <f t="shared" si="5"/>
        <v>0</v>
      </c>
      <c r="Q29" s="725"/>
    </row>
    <row r="30" spans="1:17" s="716" customFormat="1" ht="24" customHeight="1">
      <c r="A30" s="324">
        <v>14</v>
      </c>
      <c r="B30" s="107" t="s">
        <v>232</v>
      </c>
      <c r="C30" s="580">
        <v>4865074</v>
      </c>
      <c r="D30" s="356" t="s">
        <v>12</v>
      </c>
      <c r="E30" s="328" t="s">
        <v>354</v>
      </c>
      <c r="F30" s="329">
        <v>100</v>
      </c>
      <c r="G30" s="709">
        <v>7702</v>
      </c>
      <c r="H30" s="710">
        <v>7703</v>
      </c>
      <c r="I30" s="711">
        <f t="shared" si="6"/>
        <v>-1</v>
      </c>
      <c r="J30" s="711">
        <f t="shared" si="1"/>
        <v>-100</v>
      </c>
      <c r="K30" s="774">
        <f t="shared" si="2"/>
        <v>-0.0001</v>
      </c>
      <c r="L30" s="709">
        <v>10254</v>
      </c>
      <c r="M30" s="710">
        <v>10254</v>
      </c>
      <c r="N30" s="711">
        <f t="shared" si="7"/>
        <v>0</v>
      </c>
      <c r="O30" s="711">
        <f t="shared" si="4"/>
        <v>0</v>
      </c>
      <c r="P30" s="775">
        <f t="shared" si="5"/>
        <v>0</v>
      </c>
      <c r="Q30" s="725" t="s">
        <v>433</v>
      </c>
    </row>
    <row r="31" spans="1:17" ht="24" customHeight="1">
      <c r="A31" s="324">
        <v>15</v>
      </c>
      <c r="B31" s="107" t="s">
        <v>232</v>
      </c>
      <c r="C31" s="580">
        <v>4865075</v>
      </c>
      <c r="D31" s="356" t="s">
        <v>12</v>
      </c>
      <c r="E31" s="328" t="s">
        <v>354</v>
      </c>
      <c r="F31" s="329">
        <v>100</v>
      </c>
      <c r="G31" s="618">
        <v>9375</v>
      </c>
      <c r="H31" s="619">
        <v>9371</v>
      </c>
      <c r="I31" s="585">
        <f t="shared" si="6"/>
        <v>4</v>
      </c>
      <c r="J31" s="585">
        <f t="shared" si="1"/>
        <v>400</v>
      </c>
      <c r="K31" s="647">
        <f t="shared" si="2"/>
        <v>0.0004</v>
      </c>
      <c r="L31" s="618">
        <v>3043</v>
      </c>
      <c r="M31" s="619">
        <v>3035</v>
      </c>
      <c r="N31" s="585">
        <f t="shared" si="7"/>
        <v>8</v>
      </c>
      <c r="O31" s="585">
        <f t="shared" si="4"/>
        <v>800</v>
      </c>
      <c r="P31" s="658">
        <f t="shared" si="5"/>
        <v>0.0008</v>
      </c>
      <c r="Q31" s="602"/>
    </row>
    <row r="32" spans="1:17" ht="24" customHeight="1">
      <c r="A32" s="588" t="s">
        <v>233</v>
      </c>
      <c r="B32" s="220"/>
      <c r="C32" s="583"/>
      <c r="D32" s="220"/>
      <c r="E32" s="221"/>
      <c r="F32" s="331"/>
      <c r="G32" s="586"/>
      <c r="H32" s="585"/>
      <c r="I32" s="585"/>
      <c r="J32" s="585"/>
      <c r="K32" s="650">
        <f>SUM(K25:K30)</f>
        <v>0.07669999999999999</v>
      </c>
      <c r="L32" s="586"/>
      <c r="M32" s="585"/>
      <c r="N32" s="585"/>
      <c r="O32" s="585"/>
      <c r="P32" s="661">
        <f>SUM(P25:P30)</f>
        <v>0.025500000000000002</v>
      </c>
      <c r="Q32" s="180"/>
    </row>
    <row r="33" spans="1:17" ht="24" customHeight="1">
      <c r="A33" s="592" t="s">
        <v>239</v>
      </c>
      <c r="B33" s="220"/>
      <c r="C33" s="583"/>
      <c r="D33" s="220"/>
      <c r="E33" s="221"/>
      <c r="F33" s="331"/>
      <c r="G33" s="586"/>
      <c r="H33" s="585"/>
      <c r="I33" s="585"/>
      <c r="J33" s="585"/>
      <c r="K33" s="650"/>
      <c r="L33" s="586"/>
      <c r="M33" s="585"/>
      <c r="N33" s="585"/>
      <c r="O33" s="585"/>
      <c r="P33" s="661"/>
      <c r="Q33" s="180"/>
    </row>
    <row r="34" spans="1:17" ht="24" customHeight="1">
      <c r="A34" s="325" t="s">
        <v>234</v>
      </c>
      <c r="B34" s="221"/>
      <c r="C34" s="584"/>
      <c r="D34" s="221"/>
      <c r="E34" s="221"/>
      <c r="F34" s="333"/>
      <c r="G34" s="586"/>
      <c r="H34" s="585"/>
      <c r="I34" s="585"/>
      <c r="J34" s="585"/>
      <c r="K34" s="647"/>
      <c r="L34" s="586"/>
      <c r="M34" s="585"/>
      <c r="N34" s="585"/>
      <c r="O34" s="585"/>
      <c r="P34" s="658"/>
      <c r="Q34" s="180"/>
    </row>
    <row r="35" spans="1:17" s="716" customFormat="1" ht="24" customHeight="1">
      <c r="A35" s="324">
        <v>16</v>
      </c>
      <c r="B35" s="799" t="s">
        <v>235</v>
      </c>
      <c r="C35" s="800">
        <v>4902545</v>
      </c>
      <c r="D35" s="329" t="s">
        <v>12</v>
      </c>
      <c r="E35" s="328" t="s">
        <v>354</v>
      </c>
      <c r="F35" s="329">
        <v>50</v>
      </c>
      <c r="G35" s="709">
        <v>0</v>
      </c>
      <c r="H35" s="710">
        <v>0</v>
      </c>
      <c r="I35" s="711">
        <f>G35-H35</f>
        <v>0</v>
      </c>
      <c r="J35" s="711">
        <f t="shared" si="1"/>
        <v>0</v>
      </c>
      <c r="K35" s="774">
        <f t="shared" si="2"/>
        <v>0</v>
      </c>
      <c r="L35" s="709">
        <v>0</v>
      </c>
      <c r="M35" s="710">
        <v>0</v>
      </c>
      <c r="N35" s="711">
        <f>L35-M35</f>
        <v>0</v>
      </c>
      <c r="O35" s="711">
        <f t="shared" si="4"/>
        <v>0</v>
      </c>
      <c r="P35" s="775">
        <f t="shared" si="5"/>
        <v>0</v>
      </c>
      <c r="Q35" s="725"/>
    </row>
    <row r="36" spans="1:17" ht="24" customHeight="1">
      <c r="A36" s="588" t="s">
        <v>236</v>
      </c>
      <c r="B36" s="220"/>
      <c r="C36" s="334"/>
      <c r="D36" s="335"/>
      <c r="E36" s="107"/>
      <c r="F36" s="331"/>
      <c r="G36" s="128"/>
      <c r="H36" s="79"/>
      <c r="I36" s="79"/>
      <c r="J36" s="79"/>
      <c r="K36" s="648">
        <f>SUM(K35)</f>
        <v>0</v>
      </c>
      <c r="L36" s="218"/>
      <c r="M36" s="79"/>
      <c r="N36" s="79"/>
      <c r="O36" s="79"/>
      <c r="P36" s="659">
        <f>SUM(P35)</f>
        <v>0</v>
      </c>
      <c r="Q36" s="180"/>
    </row>
    <row r="37" spans="1:17" ht="19.5" customHeight="1" thickBot="1">
      <c r="A37" s="83"/>
      <c r="B37" s="84"/>
      <c r="C37" s="85"/>
      <c r="D37" s="86"/>
      <c r="E37" s="87"/>
      <c r="F37" s="87"/>
      <c r="G37" s="88"/>
      <c r="H37" s="89"/>
      <c r="I37" s="89"/>
      <c r="J37" s="89"/>
      <c r="K37" s="651"/>
      <c r="L37" s="525"/>
      <c r="M37" s="89"/>
      <c r="N37" s="89"/>
      <c r="O37" s="89"/>
      <c r="P37" s="662"/>
      <c r="Q37" s="181"/>
    </row>
    <row r="38" spans="1:16" ht="13.5" thickTop="1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46"/>
      <c r="L38" s="78"/>
      <c r="M38" s="78"/>
      <c r="N38" s="79"/>
      <c r="O38" s="79"/>
      <c r="P38" s="663"/>
    </row>
    <row r="39" spans="1:16" ht="12.75">
      <c r="A39" s="82"/>
      <c r="B39" s="95"/>
      <c r="C39" s="74"/>
      <c r="D39" s="76"/>
      <c r="E39" s="75"/>
      <c r="F39" s="75"/>
      <c r="G39" s="96"/>
      <c r="H39" s="78"/>
      <c r="I39" s="79"/>
      <c r="J39" s="79"/>
      <c r="K39" s="646"/>
      <c r="L39" s="78"/>
      <c r="M39" s="78"/>
      <c r="N39" s="79"/>
      <c r="O39" s="79"/>
      <c r="P39" s="663"/>
    </row>
    <row r="40" spans="1:16" ht="12.75">
      <c r="A40" s="78"/>
      <c r="B40" s="90"/>
      <c r="C40" s="90"/>
      <c r="D40" s="90"/>
      <c r="E40" s="90"/>
      <c r="F40" s="90"/>
      <c r="G40" s="90"/>
      <c r="H40" s="90"/>
      <c r="I40" s="90"/>
      <c r="J40" s="90"/>
      <c r="K40" s="652"/>
      <c r="L40" s="90"/>
      <c r="M40" s="90"/>
      <c r="N40" s="90"/>
      <c r="O40" s="90"/>
      <c r="P40" s="664"/>
    </row>
    <row r="41" spans="1:16" ht="20.25">
      <c r="A41" s="199"/>
      <c r="B41" s="336" t="s">
        <v>233</v>
      </c>
      <c r="C41" s="337"/>
      <c r="D41" s="337"/>
      <c r="E41" s="337"/>
      <c r="F41" s="337"/>
      <c r="G41" s="337"/>
      <c r="H41" s="337"/>
      <c r="I41" s="337"/>
      <c r="J41" s="337"/>
      <c r="K41" s="648">
        <f>K32-K36</f>
        <v>0.07669999999999999</v>
      </c>
      <c r="L41" s="219"/>
      <c r="M41" s="219"/>
      <c r="N41" s="219"/>
      <c r="O41" s="219"/>
      <c r="P41" s="665">
        <f>P32-P36</f>
        <v>0.025500000000000002</v>
      </c>
    </row>
    <row r="42" spans="1:16" ht="20.25">
      <c r="A42" s="159"/>
      <c r="B42" s="336" t="s">
        <v>237</v>
      </c>
      <c r="C42" s="323"/>
      <c r="D42" s="323"/>
      <c r="E42" s="323"/>
      <c r="F42" s="323"/>
      <c r="G42" s="323"/>
      <c r="H42" s="323"/>
      <c r="I42" s="323"/>
      <c r="J42" s="323"/>
      <c r="K42" s="648">
        <f>K21</f>
        <v>0.7884000000000001</v>
      </c>
      <c r="L42" s="219"/>
      <c r="M42" s="219"/>
      <c r="N42" s="219"/>
      <c r="O42" s="219"/>
      <c r="P42" s="665">
        <f>P21</f>
        <v>0.008</v>
      </c>
    </row>
    <row r="43" spans="1:16" ht="18">
      <c r="A43" s="159"/>
      <c r="B43" s="221"/>
      <c r="C43" s="93"/>
      <c r="D43" s="93"/>
      <c r="E43" s="93"/>
      <c r="F43" s="93"/>
      <c r="G43" s="93"/>
      <c r="H43" s="93"/>
      <c r="I43" s="93"/>
      <c r="J43" s="93"/>
      <c r="K43" s="653"/>
      <c r="L43" s="61"/>
      <c r="M43" s="61"/>
      <c r="N43" s="61"/>
      <c r="O43" s="61"/>
      <c r="P43" s="666"/>
    </row>
    <row r="44" spans="1:16" ht="18">
      <c r="A44" s="159"/>
      <c r="B44" s="221"/>
      <c r="C44" s="93"/>
      <c r="D44" s="93"/>
      <c r="E44" s="93"/>
      <c r="F44" s="93"/>
      <c r="G44" s="93"/>
      <c r="H44" s="93"/>
      <c r="I44" s="93"/>
      <c r="J44" s="93"/>
      <c r="K44" s="653"/>
      <c r="L44" s="61"/>
      <c r="M44" s="61"/>
      <c r="N44" s="61"/>
      <c r="O44" s="61"/>
      <c r="P44" s="666"/>
    </row>
    <row r="45" spans="1:16" ht="23.25">
      <c r="A45" s="159"/>
      <c r="B45" s="338" t="s">
        <v>240</v>
      </c>
      <c r="C45" s="339"/>
      <c r="D45" s="340"/>
      <c r="E45" s="340"/>
      <c r="F45" s="340"/>
      <c r="G45" s="340"/>
      <c r="H45" s="340"/>
      <c r="I45" s="340"/>
      <c r="J45" s="340"/>
      <c r="K45" s="654">
        <f>SUM(K41:K44)</f>
        <v>0.8651000000000001</v>
      </c>
      <c r="L45" s="341"/>
      <c r="M45" s="341"/>
      <c r="N45" s="341"/>
      <c r="O45" s="341"/>
      <c r="P45" s="667">
        <f>SUM(P41:P44)</f>
        <v>0.0335</v>
      </c>
    </row>
    <row r="46" ht="12.75">
      <c r="K46" s="655"/>
    </row>
    <row r="47" ht="13.5" thickBot="1">
      <c r="K47" s="655"/>
    </row>
    <row r="48" spans="1:17" ht="12.75">
      <c r="A48" s="269"/>
      <c r="B48" s="270"/>
      <c r="C48" s="270"/>
      <c r="D48" s="270"/>
      <c r="E48" s="270"/>
      <c r="F48" s="270"/>
      <c r="G48" s="270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23.25">
      <c r="A49" s="277" t="s">
        <v>335</v>
      </c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2.75">
      <c r="A50" s="271"/>
      <c r="B50" s="261"/>
      <c r="C50" s="261"/>
      <c r="D50" s="261"/>
      <c r="E50" s="261"/>
      <c r="F50" s="261"/>
      <c r="G50" s="261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8">
      <c r="A51" s="272"/>
      <c r="B51" s="273"/>
      <c r="C51" s="273"/>
      <c r="D51" s="273"/>
      <c r="E51" s="273"/>
      <c r="F51" s="273"/>
      <c r="G51" s="273"/>
      <c r="H51" s="19"/>
      <c r="I51" s="19"/>
      <c r="J51" s="283"/>
      <c r="K51" s="578" t="s">
        <v>347</v>
      </c>
      <c r="L51" s="19"/>
      <c r="M51" s="19"/>
      <c r="N51" s="19"/>
      <c r="O51" s="19"/>
      <c r="P51" s="579" t="s">
        <v>348</v>
      </c>
      <c r="Q51" s="59"/>
    </row>
    <row r="52" spans="1:17" ht="12.75">
      <c r="A52" s="274"/>
      <c r="B52" s="159"/>
      <c r="C52" s="159"/>
      <c r="D52" s="159"/>
      <c r="E52" s="159"/>
      <c r="F52" s="159"/>
      <c r="G52" s="159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12.75">
      <c r="A53" s="274"/>
      <c r="B53" s="159"/>
      <c r="C53" s="159"/>
      <c r="D53" s="159"/>
      <c r="E53" s="159"/>
      <c r="F53" s="159"/>
      <c r="G53" s="159"/>
      <c r="H53" s="19"/>
      <c r="I53" s="19"/>
      <c r="J53" s="19"/>
      <c r="K53" s="19"/>
      <c r="L53" s="19"/>
      <c r="M53" s="19"/>
      <c r="N53" s="19"/>
      <c r="O53" s="19"/>
      <c r="P53" s="19"/>
      <c r="Q53" s="59"/>
    </row>
    <row r="54" spans="1:17" ht="23.25">
      <c r="A54" s="277" t="s">
        <v>338</v>
      </c>
      <c r="B54" s="262"/>
      <c r="C54" s="262"/>
      <c r="D54" s="263"/>
      <c r="E54" s="263"/>
      <c r="F54" s="264"/>
      <c r="G54" s="263"/>
      <c r="H54" s="19"/>
      <c r="I54" s="19"/>
      <c r="J54" s="19"/>
      <c r="K54" s="599">
        <f>K45</f>
        <v>0.8651000000000001</v>
      </c>
      <c r="L54" s="273" t="s">
        <v>336</v>
      </c>
      <c r="M54" s="19"/>
      <c r="N54" s="19"/>
      <c r="O54" s="19"/>
      <c r="P54" s="599">
        <f>P45</f>
        <v>0.0335</v>
      </c>
      <c r="Q54" s="343" t="s">
        <v>336</v>
      </c>
    </row>
    <row r="55" spans="1:17" ht="23.25">
      <c r="A55" s="576"/>
      <c r="B55" s="265"/>
      <c r="C55" s="265"/>
      <c r="D55" s="261"/>
      <c r="E55" s="261"/>
      <c r="F55" s="266"/>
      <c r="G55" s="261"/>
      <c r="H55" s="19"/>
      <c r="I55" s="19"/>
      <c r="J55" s="19"/>
      <c r="K55" s="341"/>
      <c r="L55" s="288"/>
      <c r="M55" s="19"/>
      <c r="N55" s="19"/>
      <c r="O55" s="19"/>
      <c r="P55" s="341"/>
      <c r="Q55" s="344"/>
    </row>
    <row r="56" spans="1:17" ht="23.25">
      <c r="A56" s="577" t="s">
        <v>337</v>
      </c>
      <c r="B56" s="267"/>
      <c r="C56" s="51"/>
      <c r="D56" s="261"/>
      <c r="E56" s="261"/>
      <c r="F56" s="268"/>
      <c r="G56" s="263"/>
      <c r="H56" s="19"/>
      <c r="I56" s="19"/>
      <c r="J56" s="19"/>
      <c r="K56" s="599">
        <f>'STEPPED UP GENCO'!K47</f>
        <v>-0.0021062862000000003</v>
      </c>
      <c r="L56" s="273" t="s">
        <v>336</v>
      </c>
      <c r="M56" s="19"/>
      <c r="N56" s="19"/>
      <c r="O56" s="19"/>
      <c r="P56" s="599">
        <f>'STEPPED UP GENCO'!P47</f>
        <v>-0.06067813849999999</v>
      </c>
      <c r="Q56" s="343" t="s">
        <v>336</v>
      </c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6.75" customHeight="1">
      <c r="A59" s="27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59"/>
    </row>
    <row r="60" spans="1:17" ht="23.25" customHeight="1">
      <c r="A60" s="275"/>
      <c r="B60" s="19"/>
      <c r="C60" s="19"/>
      <c r="D60" s="19"/>
      <c r="E60" s="19"/>
      <c r="F60" s="19"/>
      <c r="G60" s="19"/>
      <c r="H60" s="262"/>
      <c r="I60" s="262"/>
      <c r="J60" s="593" t="s">
        <v>339</v>
      </c>
      <c r="K60" s="599">
        <f>SUM(K54:K59)</f>
        <v>0.8629937138000001</v>
      </c>
      <c r="L60" s="289" t="s">
        <v>336</v>
      </c>
      <c r="M60" s="342"/>
      <c r="N60" s="342"/>
      <c r="O60" s="342"/>
      <c r="P60" s="599">
        <f>SUM(P54:P59)</f>
        <v>-0.02717813849999999</v>
      </c>
      <c r="Q60" s="289" t="s">
        <v>336</v>
      </c>
    </row>
    <row r="61" spans="1:17" ht="13.5" thickBot="1">
      <c r="A61" s="27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55" zoomScaleNormal="85" zoomScaleSheetLayoutView="55" zoomScalePageLayoutView="0" workbookViewId="0" topLeftCell="A10">
      <selection activeCell="D47" sqref="D47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3.57421875" style="0" customWidth="1"/>
    <col min="14" max="14" width="9.57421875" style="0" customWidth="1"/>
    <col min="15" max="15" width="14.57421875" style="0" customWidth="1"/>
    <col min="16" max="16" width="14.0039062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6" t="s">
        <v>245</v>
      </c>
      <c r="P2" s="518" t="str">
        <f>NDPL!Q1</f>
        <v>FEBRUARY-2015</v>
      </c>
      <c r="Q2" s="572"/>
    </row>
    <row r="3" spans="1:8" ht="23.25">
      <c r="A3" s="222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01/03/2015</v>
      </c>
      <c r="H5" s="39" t="str">
        <f>NDPL!H5</f>
        <v>INTIAL READING 01/02/2015</v>
      </c>
      <c r="I5" s="39" t="s">
        <v>4</v>
      </c>
      <c r="J5" s="39" t="s">
        <v>5</v>
      </c>
      <c r="K5" s="40" t="s">
        <v>6</v>
      </c>
      <c r="L5" s="41" t="str">
        <f>NDPL!G5</f>
        <v>FINAL READING 01/03/2015</v>
      </c>
      <c r="M5" s="39" t="str">
        <f>NDPL!H5</f>
        <v>INTIAL READING 01/02/2015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7"/>
      <c r="B7" s="358" t="s">
        <v>259</v>
      </c>
      <c r="C7" s="359"/>
      <c r="D7" s="359"/>
      <c r="E7" s="359"/>
      <c r="F7" s="360"/>
      <c r="G7" s="117"/>
      <c r="H7" s="110"/>
      <c r="I7" s="110"/>
      <c r="J7" s="110"/>
      <c r="K7" s="113"/>
      <c r="L7" s="119"/>
      <c r="M7" s="25"/>
      <c r="N7" s="25"/>
      <c r="O7" s="25"/>
      <c r="P7" s="35"/>
      <c r="Q7" s="179"/>
    </row>
    <row r="8" spans="1:17" ht="19.5" customHeight="1">
      <c r="A8" s="324"/>
      <c r="B8" s="361" t="s">
        <v>260</v>
      </c>
      <c r="C8" s="362"/>
      <c r="D8" s="362"/>
      <c r="E8" s="362"/>
      <c r="F8" s="363"/>
      <c r="G8" s="44"/>
      <c r="H8" s="50"/>
      <c r="I8" s="50"/>
      <c r="J8" s="50"/>
      <c r="K8" s="48"/>
      <c r="L8" s="120"/>
      <c r="M8" s="19"/>
      <c r="N8" s="19"/>
      <c r="O8" s="19"/>
      <c r="P8" s="121"/>
      <c r="Q8" s="180"/>
    </row>
    <row r="9" spans="1:17" s="716" customFormat="1" ht="19.5" customHeight="1">
      <c r="A9" s="324">
        <v>1</v>
      </c>
      <c r="B9" s="364" t="s">
        <v>261</v>
      </c>
      <c r="C9" s="362">
        <v>4864817</v>
      </c>
      <c r="D9" s="348" t="s">
        <v>12</v>
      </c>
      <c r="E9" s="115" t="s">
        <v>354</v>
      </c>
      <c r="F9" s="363">
        <v>100</v>
      </c>
      <c r="G9" s="709">
        <v>9992</v>
      </c>
      <c r="H9" s="362">
        <v>8322</v>
      </c>
      <c r="I9" s="713">
        <f>G9-H9</f>
        <v>1670</v>
      </c>
      <c r="J9" s="713">
        <f>$F9*I9</f>
        <v>167000</v>
      </c>
      <c r="K9" s="743">
        <f>J9/1000000</f>
        <v>0.167</v>
      </c>
      <c r="L9" s="709">
        <v>1682</v>
      </c>
      <c r="M9" s="362">
        <v>1704</v>
      </c>
      <c r="N9" s="713">
        <f>L9-M9</f>
        <v>-22</v>
      </c>
      <c r="O9" s="713">
        <f>$F9*N9</f>
        <v>-2200</v>
      </c>
      <c r="P9" s="743">
        <f>O9/1000000</f>
        <v>-0.0022</v>
      </c>
      <c r="Q9" s="768"/>
    </row>
    <row r="10" spans="1:17" ht="19.5" customHeight="1">
      <c r="A10" s="324">
        <v>2</v>
      </c>
      <c r="B10" s="364" t="s">
        <v>262</v>
      </c>
      <c r="C10" s="362">
        <v>4864797</v>
      </c>
      <c r="D10" s="348" t="s">
        <v>12</v>
      </c>
      <c r="E10" s="115" t="s">
        <v>354</v>
      </c>
      <c r="F10" s="363">
        <v>100</v>
      </c>
      <c r="G10" s="618">
        <v>847</v>
      </c>
      <c r="H10" s="619">
        <v>1826</v>
      </c>
      <c r="I10" s="369">
        <f>G10-H10</f>
        <v>-979</v>
      </c>
      <c r="J10" s="369">
        <f>$F10*I10</f>
        <v>-97900</v>
      </c>
      <c r="K10" s="370">
        <f>J10/1000000</f>
        <v>-0.0979</v>
      </c>
      <c r="L10" s="618">
        <v>999164</v>
      </c>
      <c r="M10" s="619">
        <v>999117</v>
      </c>
      <c r="N10" s="369">
        <f>L10-M10</f>
        <v>47</v>
      </c>
      <c r="O10" s="369">
        <f>$F10*N10</f>
        <v>4700</v>
      </c>
      <c r="P10" s="370">
        <f>O10/1000000</f>
        <v>0.0047</v>
      </c>
      <c r="Q10" s="180"/>
    </row>
    <row r="11" spans="1:17" ht="19.5" customHeight="1">
      <c r="A11" s="324">
        <v>3</v>
      </c>
      <c r="B11" s="364" t="s">
        <v>263</v>
      </c>
      <c r="C11" s="362">
        <v>4864818</v>
      </c>
      <c r="D11" s="348" t="s">
        <v>12</v>
      </c>
      <c r="E11" s="115" t="s">
        <v>354</v>
      </c>
      <c r="F11" s="363">
        <v>100</v>
      </c>
      <c r="G11" s="618">
        <v>277548</v>
      </c>
      <c r="H11" s="619">
        <v>278231</v>
      </c>
      <c r="I11" s="369">
        <f>G11-H11</f>
        <v>-683</v>
      </c>
      <c r="J11" s="369">
        <f>$F11*I11</f>
        <v>-68300</v>
      </c>
      <c r="K11" s="370">
        <f>J11/1000000</f>
        <v>-0.0683</v>
      </c>
      <c r="L11" s="618">
        <v>102962</v>
      </c>
      <c r="M11" s="619">
        <v>102980</v>
      </c>
      <c r="N11" s="369">
        <f>L11-M11</f>
        <v>-18</v>
      </c>
      <c r="O11" s="369">
        <f>$F11*N11</f>
        <v>-1800</v>
      </c>
      <c r="P11" s="370">
        <f>O11/1000000</f>
        <v>-0.0018</v>
      </c>
      <c r="Q11" s="180"/>
    </row>
    <row r="12" spans="1:17" ht="19.5" customHeight="1">
      <c r="A12" s="324">
        <v>4</v>
      </c>
      <c r="B12" s="364" t="s">
        <v>264</v>
      </c>
      <c r="C12" s="362">
        <v>4864842</v>
      </c>
      <c r="D12" s="348" t="s">
        <v>12</v>
      </c>
      <c r="E12" s="115" t="s">
        <v>354</v>
      </c>
      <c r="F12" s="695">
        <v>937.5</v>
      </c>
      <c r="G12" s="618">
        <v>38230</v>
      </c>
      <c r="H12" s="619">
        <v>37678</v>
      </c>
      <c r="I12" s="369">
        <f>G12-H12</f>
        <v>552</v>
      </c>
      <c r="J12" s="369">
        <f>$F12*I12</f>
        <v>517500</v>
      </c>
      <c r="K12" s="370">
        <f>J12/1000000</f>
        <v>0.5175</v>
      </c>
      <c r="L12" s="618">
        <v>19119</v>
      </c>
      <c r="M12" s="619">
        <v>19119</v>
      </c>
      <c r="N12" s="369">
        <f>L12-M12</f>
        <v>0</v>
      </c>
      <c r="O12" s="369">
        <f>$F12*N12</f>
        <v>0</v>
      </c>
      <c r="P12" s="370">
        <f>O12/1000000</f>
        <v>0</v>
      </c>
      <c r="Q12" s="602"/>
    </row>
    <row r="13" spans="1:17" ht="19.5" customHeight="1">
      <c r="A13" s="324"/>
      <c r="B13" s="361" t="s">
        <v>265</v>
      </c>
      <c r="C13" s="362"/>
      <c r="D13" s="348"/>
      <c r="E13" s="103"/>
      <c r="F13" s="363"/>
      <c r="G13" s="326"/>
      <c r="H13" s="354"/>
      <c r="I13" s="354"/>
      <c r="J13" s="354"/>
      <c r="K13" s="371"/>
      <c r="L13" s="377"/>
      <c r="M13" s="378"/>
      <c r="N13" s="378"/>
      <c r="O13" s="378"/>
      <c r="P13" s="379"/>
      <c r="Q13" s="180"/>
    </row>
    <row r="14" spans="1:17" ht="19.5" customHeight="1">
      <c r="A14" s="324"/>
      <c r="B14" s="361"/>
      <c r="C14" s="362"/>
      <c r="D14" s="348"/>
      <c r="E14" s="103"/>
      <c r="F14" s="363"/>
      <c r="G14" s="326"/>
      <c r="H14" s="354"/>
      <c r="I14" s="354"/>
      <c r="J14" s="354"/>
      <c r="K14" s="371"/>
      <c r="L14" s="377"/>
      <c r="M14" s="378"/>
      <c r="N14" s="378"/>
      <c r="O14" s="378"/>
      <c r="P14" s="379"/>
      <c r="Q14" s="180"/>
    </row>
    <row r="15" spans="1:17" ht="19.5" customHeight="1">
      <c r="A15" s="324">
        <v>5</v>
      </c>
      <c r="B15" s="364" t="s">
        <v>266</v>
      </c>
      <c r="C15" s="362">
        <v>4864880</v>
      </c>
      <c r="D15" s="348" t="s">
        <v>12</v>
      </c>
      <c r="E15" s="115" t="s">
        <v>354</v>
      </c>
      <c r="F15" s="363">
        <v>-500</v>
      </c>
      <c r="G15" s="618">
        <v>984304</v>
      </c>
      <c r="H15" s="619">
        <v>984798</v>
      </c>
      <c r="I15" s="369">
        <f>G15-H15</f>
        <v>-494</v>
      </c>
      <c r="J15" s="369">
        <f>$F15*I15</f>
        <v>247000</v>
      </c>
      <c r="K15" s="370">
        <f>J15/1000000</f>
        <v>0.247</v>
      </c>
      <c r="L15" s="618">
        <v>913701</v>
      </c>
      <c r="M15" s="619">
        <v>913726</v>
      </c>
      <c r="N15" s="369">
        <f>L15-M15</f>
        <v>-25</v>
      </c>
      <c r="O15" s="369">
        <f>$F15*N15</f>
        <v>12500</v>
      </c>
      <c r="P15" s="370">
        <f>O15/1000000</f>
        <v>0.0125</v>
      </c>
      <c r="Q15" s="180"/>
    </row>
    <row r="16" spans="1:17" ht="19.5" customHeight="1">
      <c r="A16" s="324">
        <v>6</v>
      </c>
      <c r="B16" s="364" t="s">
        <v>267</v>
      </c>
      <c r="C16" s="362">
        <v>4864881</v>
      </c>
      <c r="D16" s="348" t="s">
        <v>12</v>
      </c>
      <c r="E16" s="115" t="s">
        <v>354</v>
      </c>
      <c r="F16" s="363">
        <v>-500</v>
      </c>
      <c r="G16" s="618">
        <v>988934</v>
      </c>
      <c r="H16" s="619">
        <v>989019</v>
      </c>
      <c r="I16" s="369">
        <f>G16-H16</f>
        <v>-85</v>
      </c>
      <c r="J16" s="369">
        <f>$F16*I16</f>
        <v>42500</v>
      </c>
      <c r="K16" s="370">
        <f>J16/1000000</f>
        <v>0.0425</v>
      </c>
      <c r="L16" s="618">
        <v>978068</v>
      </c>
      <c r="M16" s="619">
        <v>978147</v>
      </c>
      <c r="N16" s="369">
        <f>L16-M16</f>
        <v>-79</v>
      </c>
      <c r="O16" s="369">
        <f>$F16*N16</f>
        <v>39500</v>
      </c>
      <c r="P16" s="370">
        <f>O16/1000000</f>
        <v>0.0395</v>
      </c>
      <c r="Q16" s="180"/>
    </row>
    <row r="17" spans="1:17" ht="19.5" customHeight="1">
      <c r="A17" s="324">
        <v>7</v>
      </c>
      <c r="B17" s="364" t="s">
        <v>282</v>
      </c>
      <c r="C17" s="362">
        <v>4902572</v>
      </c>
      <c r="D17" s="348" t="s">
        <v>12</v>
      </c>
      <c r="E17" s="115" t="s">
        <v>354</v>
      </c>
      <c r="F17" s="363">
        <v>300</v>
      </c>
      <c r="G17" s="618">
        <v>10</v>
      </c>
      <c r="H17" s="619">
        <v>10</v>
      </c>
      <c r="I17" s="369">
        <f>G17-H17</f>
        <v>0</v>
      </c>
      <c r="J17" s="369">
        <f>$F17*I17</f>
        <v>0</v>
      </c>
      <c r="K17" s="370">
        <f>J17/1000000</f>
        <v>0</v>
      </c>
      <c r="L17" s="618">
        <v>40</v>
      </c>
      <c r="M17" s="619">
        <v>40</v>
      </c>
      <c r="N17" s="369">
        <f>L17-M17</f>
        <v>0</v>
      </c>
      <c r="O17" s="369">
        <f>$F17*N17</f>
        <v>0</v>
      </c>
      <c r="P17" s="370">
        <f>O17/1000000</f>
        <v>0</v>
      </c>
      <c r="Q17" s="180"/>
    </row>
    <row r="18" spans="1:17" ht="19.5" customHeight="1">
      <c r="A18" s="324"/>
      <c r="B18" s="361"/>
      <c r="C18" s="362"/>
      <c r="D18" s="348"/>
      <c r="E18" s="115"/>
      <c r="F18" s="363"/>
      <c r="G18" s="114"/>
      <c r="H18" s="103"/>
      <c r="I18" s="50"/>
      <c r="J18" s="50"/>
      <c r="K18" s="118"/>
      <c r="L18" s="380"/>
      <c r="M18" s="21"/>
      <c r="N18" s="21"/>
      <c r="O18" s="21"/>
      <c r="P18" s="28"/>
      <c r="Q18" s="180"/>
    </row>
    <row r="19" spans="1:17" ht="19.5" customHeight="1">
      <c r="A19" s="324"/>
      <c r="B19" s="361"/>
      <c r="C19" s="362"/>
      <c r="D19" s="348"/>
      <c r="E19" s="115"/>
      <c r="F19" s="363"/>
      <c r="G19" s="114"/>
      <c r="H19" s="103"/>
      <c r="I19" s="50"/>
      <c r="J19" s="50"/>
      <c r="K19" s="118"/>
      <c r="L19" s="380"/>
      <c r="M19" s="21"/>
      <c r="N19" s="21"/>
      <c r="O19" s="21"/>
      <c r="P19" s="28"/>
      <c r="Q19" s="180"/>
    </row>
    <row r="20" spans="1:17" ht="19.5" customHeight="1">
      <c r="A20" s="324"/>
      <c r="B20" s="364"/>
      <c r="C20" s="362"/>
      <c r="D20" s="348"/>
      <c r="E20" s="115"/>
      <c r="F20" s="363"/>
      <c r="G20" s="114"/>
      <c r="H20" s="103"/>
      <c r="I20" s="50"/>
      <c r="J20" s="50"/>
      <c r="K20" s="118"/>
      <c r="L20" s="380"/>
      <c r="M20" s="21"/>
      <c r="N20" s="21"/>
      <c r="O20" s="21"/>
      <c r="P20" s="28"/>
      <c r="Q20" s="180"/>
    </row>
    <row r="21" spans="1:17" ht="19.5" customHeight="1">
      <c r="A21" s="324"/>
      <c r="B21" s="361" t="s">
        <v>268</v>
      </c>
      <c r="C21" s="362"/>
      <c r="D21" s="348"/>
      <c r="E21" s="115"/>
      <c r="F21" s="365"/>
      <c r="G21" s="114"/>
      <c r="H21" s="103"/>
      <c r="I21" s="47"/>
      <c r="J21" s="51"/>
      <c r="K21" s="373">
        <f>SUM(K9:K20)</f>
        <v>0.8078</v>
      </c>
      <c r="L21" s="381"/>
      <c r="M21" s="378"/>
      <c r="N21" s="378"/>
      <c r="O21" s="378"/>
      <c r="P21" s="374">
        <f>SUM(P9:P20)</f>
        <v>0.0527</v>
      </c>
      <c r="Q21" s="180"/>
    </row>
    <row r="22" spans="1:17" ht="19.5" customHeight="1">
      <c r="A22" s="324"/>
      <c r="B22" s="361" t="s">
        <v>269</v>
      </c>
      <c r="C22" s="362"/>
      <c r="D22" s="348"/>
      <c r="E22" s="115"/>
      <c r="F22" s="365"/>
      <c r="G22" s="114"/>
      <c r="H22" s="103"/>
      <c r="I22" s="47"/>
      <c r="J22" s="47"/>
      <c r="K22" s="118"/>
      <c r="L22" s="380"/>
      <c r="M22" s="21"/>
      <c r="N22" s="21"/>
      <c r="O22" s="21"/>
      <c r="P22" s="28"/>
      <c r="Q22" s="180"/>
    </row>
    <row r="23" spans="1:17" ht="19.5" customHeight="1">
      <c r="A23" s="324"/>
      <c r="B23" s="361" t="s">
        <v>270</v>
      </c>
      <c r="C23" s="362"/>
      <c r="D23" s="348"/>
      <c r="E23" s="115"/>
      <c r="F23" s="365"/>
      <c r="G23" s="114"/>
      <c r="H23" s="103"/>
      <c r="I23" s="47"/>
      <c r="J23" s="47"/>
      <c r="K23" s="118"/>
      <c r="L23" s="380"/>
      <c r="M23" s="21"/>
      <c r="N23" s="21"/>
      <c r="O23" s="21"/>
      <c r="P23" s="28"/>
      <c r="Q23" s="180"/>
    </row>
    <row r="24" spans="1:17" s="716" customFormat="1" ht="19.5" customHeight="1">
      <c r="A24" s="324">
        <v>8</v>
      </c>
      <c r="B24" s="364" t="s">
        <v>271</v>
      </c>
      <c r="C24" s="362">
        <v>4864809</v>
      </c>
      <c r="D24" s="348" t="s">
        <v>12</v>
      </c>
      <c r="E24" s="115" t="s">
        <v>354</v>
      </c>
      <c r="F24" s="363">
        <v>200</v>
      </c>
      <c r="G24" s="709">
        <v>927009</v>
      </c>
      <c r="H24" s="710">
        <v>928300</v>
      </c>
      <c r="I24" s="713">
        <f>G24-H24</f>
        <v>-1291</v>
      </c>
      <c r="J24" s="713">
        <f>$F24*I24</f>
        <v>-258200</v>
      </c>
      <c r="K24" s="743">
        <f>J24/1000000</f>
        <v>-0.2582</v>
      </c>
      <c r="L24" s="709">
        <v>989950</v>
      </c>
      <c r="M24" s="710">
        <v>989950</v>
      </c>
      <c r="N24" s="713">
        <f>L24-M24</f>
        <v>0</v>
      </c>
      <c r="O24" s="713">
        <f>$F24*N24</f>
        <v>0</v>
      </c>
      <c r="P24" s="743">
        <f>O24/1000000</f>
        <v>0</v>
      </c>
      <c r="Q24" s="725" t="s">
        <v>428</v>
      </c>
    </row>
    <row r="25" spans="1:17" ht="21" customHeight="1">
      <c r="A25" s="324">
        <v>9</v>
      </c>
      <c r="B25" s="364" t="s">
        <v>272</v>
      </c>
      <c r="C25" s="362">
        <v>4864932</v>
      </c>
      <c r="D25" s="348" t="s">
        <v>12</v>
      </c>
      <c r="E25" s="115" t="s">
        <v>354</v>
      </c>
      <c r="F25" s="363">
        <v>200</v>
      </c>
      <c r="G25" s="709">
        <v>954141</v>
      </c>
      <c r="H25" s="710">
        <v>955485</v>
      </c>
      <c r="I25" s="713">
        <f>G25-H25</f>
        <v>-1344</v>
      </c>
      <c r="J25" s="713">
        <f>$F25*I25</f>
        <v>-268800</v>
      </c>
      <c r="K25" s="743">
        <f>J25/1000000</f>
        <v>-0.2688</v>
      </c>
      <c r="L25" s="709">
        <v>999409</v>
      </c>
      <c r="M25" s="710">
        <v>999409</v>
      </c>
      <c r="N25" s="713">
        <f>L25-M25</f>
        <v>0</v>
      </c>
      <c r="O25" s="713">
        <f>$F25*N25</f>
        <v>0</v>
      </c>
      <c r="P25" s="743">
        <f>O25/1000000</f>
        <v>0</v>
      </c>
      <c r="Q25" s="744"/>
    </row>
    <row r="26" spans="1:17" ht="19.5" customHeight="1">
      <c r="A26" s="324"/>
      <c r="B26" s="361" t="s">
        <v>273</v>
      </c>
      <c r="C26" s="364"/>
      <c r="D26" s="348"/>
      <c r="E26" s="115"/>
      <c r="F26" s="365"/>
      <c r="G26" s="114"/>
      <c r="H26" s="103"/>
      <c r="I26" s="47"/>
      <c r="J26" s="51"/>
      <c r="K26" s="374">
        <f>SUM(K24:K25)</f>
        <v>-0.5269999999999999</v>
      </c>
      <c r="L26" s="381"/>
      <c r="M26" s="378"/>
      <c r="N26" s="378"/>
      <c r="O26" s="378"/>
      <c r="P26" s="374">
        <f>SUM(P24:P25)</f>
        <v>0</v>
      </c>
      <c r="Q26" s="180"/>
    </row>
    <row r="27" spans="1:17" ht="19.5" customHeight="1">
      <c r="A27" s="324"/>
      <c r="B27" s="361" t="s">
        <v>274</v>
      </c>
      <c r="C27" s="362"/>
      <c r="D27" s="348"/>
      <c r="E27" s="103"/>
      <c r="F27" s="363"/>
      <c r="G27" s="114"/>
      <c r="H27" s="103"/>
      <c r="I27" s="50"/>
      <c r="J27" s="46"/>
      <c r="K27" s="118"/>
      <c r="L27" s="380"/>
      <c r="M27" s="21"/>
      <c r="N27" s="21"/>
      <c r="O27" s="21"/>
      <c r="P27" s="28"/>
      <c r="Q27" s="180"/>
    </row>
    <row r="28" spans="1:17" ht="19.5" customHeight="1">
      <c r="A28" s="324"/>
      <c r="B28" s="361" t="s">
        <v>270</v>
      </c>
      <c r="C28" s="362"/>
      <c r="D28" s="348"/>
      <c r="E28" s="103"/>
      <c r="F28" s="363"/>
      <c r="G28" s="114"/>
      <c r="H28" s="103"/>
      <c r="I28" s="50"/>
      <c r="J28" s="46"/>
      <c r="K28" s="118"/>
      <c r="L28" s="380"/>
      <c r="M28" s="21"/>
      <c r="N28" s="21"/>
      <c r="O28" s="21"/>
      <c r="P28" s="28"/>
      <c r="Q28" s="180"/>
    </row>
    <row r="29" spans="1:17" ht="19.5" customHeight="1">
      <c r="A29" s="324">
        <v>10</v>
      </c>
      <c r="B29" s="364" t="s">
        <v>275</v>
      </c>
      <c r="C29" s="362">
        <v>4864819</v>
      </c>
      <c r="D29" s="348" t="s">
        <v>12</v>
      </c>
      <c r="E29" s="115" t="s">
        <v>354</v>
      </c>
      <c r="F29" s="366">
        <v>200</v>
      </c>
      <c r="G29" s="618">
        <v>260748</v>
      </c>
      <c r="H29" s="619">
        <v>259378</v>
      </c>
      <c r="I29" s="369">
        <f aca="true" t="shared" si="0" ref="I29:I35">G29-H29</f>
        <v>1370</v>
      </c>
      <c r="J29" s="369">
        <f aca="true" t="shared" si="1" ref="J29:J35">$F29*I29</f>
        <v>274000</v>
      </c>
      <c r="K29" s="370">
        <f aca="true" t="shared" si="2" ref="K29:K35">J29/1000000</f>
        <v>0.274</v>
      </c>
      <c r="L29" s="618">
        <v>265580</v>
      </c>
      <c r="M29" s="619">
        <v>265587</v>
      </c>
      <c r="N29" s="369">
        <f aca="true" t="shared" si="3" ref="N29:N35">L29-M29</f>
        <v>-7</v>
      </c>
      <c r="O29" s="369">
        <f aca="true" t="shared" si="4" ref="O29:O35">$F29*N29</f>
        <v>-1400</v>
      </c>
      <c r="P29" s="370">
        <f aca="true" t="shared" si="5" ref="P29:P35">O29/1000000</f>
        <v>-0.0014</v>
      </c>
      <c r="Q29" s="180"/>
    </row>
    <row r="30" spans="1:17" ht="19.5" customHeight="1">
      <c r="A30" s="324">
        <v>11</v>
      </c>
      <c r="B30" s="364" t="s">
        <v>276</v>
      </c>
      <c r="C30" s="362">
        <v>4864801</v>
      </c>
      <c r="D30" s="348" t="s">
        <v>12</v>
      </c>
      <c r="E30" s="115" t="s">
        <v>354</v>
      </c>
      <c r="F30" s="366">
        <v>200</v>
      </c>
      <c r="G30" s="618">
        <v>120255</v>
      </c>
      <c r="H30" s="619">
        <v>118912</v>
      </c>
      <c r="I30" s="369">
        <f t="shared" si="0"/>
        <v>1343</v>
      </c>
      <c r="J30" s="369">
        <f t="shared" si="1"/>
        <v>268600</v>
      </c>
      <c r="K30" s="370">
        <f t="shared" si="2"/>
        <v>0.2686</v>
      </c>
      <c r="L30" s="618">
        <v>42577</v>
      </c>
      <c r="M30" s="619">
        <v>42577</v>
      </c>
      <c r="N30" s="369">
        <f t="shared" si="3"/>
        <v>0</v>
      </c>
      <c r="O30" s="369">
        <f t="shared" si="4"/>
        <v>0</v>
      </c>
      <c r="P30" s="370">
        <f t="shared" si="5"/>
        <v>0</v>
      </c>
      <c r="Q30" s="180"/>
    </row>
    <row r="31" spans="1:17" ht="19.5" customHeight="1">
      <c r="A31" s="324">
        <v>12</v>
      </c>
      <c r="B31" s="364" t="s">
        <v>277</v>
      </c>
      <c r="C31" s="362">
        <v>4864820</v>
      </c>
      <c r="D31" s="348" t="s">
        <v>12</v>
      </c>
      <c r="E31" s="115" t="s">
        <v>354</v>
      </c>
      <c r="F31" s="366">
        <v>100</v>
      </c>
      <c r="G31" s="618">
        <v>199203</v>
      </c>
      <c r="H31" s="619">
        <v>196458</v>
      </c>
      <c r="I31" s="369">
        <f t="shared" si="0"/>
        <v>2745</v>
      </c>
      <c r="J31" s="369">
        <f t="shared" si="1"/>
        <v>274500</v>
      </c>
      <c r="K31" s="370">
        <f t="shared" si="2"/>
        <v>0.2745</v>
      </c>
      <c r="L31" s="618">
        <v>74519</v>
      </c>
      <c r="M31" s="619">
        <v>74519</v>
      </c>
      <c r="N31" s="369">
        <f t="shared" si="3"/>
        <v>0</v>
      </c>
      <c r="O31" s="369">
        <f t="shared" si="4"/>
        <v>0</v>
      </c>
      <c r="P31" s="370">
        <f t="shared" si="5"/>
        <v>0</v>
      </c>
      <c r="Q31" s="180"/>
    </row>
    <row r="32" spans="1:17" s="716" customFormat="1" ht="19.5" customHeight="1">
      <c r="A32" s="324">
        <v>13</v>
      </c>
      <c r="B32" s="364" t="s">
        <v>278</v>
      </c>
      <c r="C32" s="362">
        <v>4865177</v>
      </c>
      <c r="D32" s="348" t="s">
        <v>12</v>
      </c>
      <c r="E32" s="115" t="s">
        <v>354</v>
      </c>
      <c r="F32" s="366">
        <v>1000</v>
      </c>
      <c r="G32" s="709">
        <v>999695</v>
      </c>
      <c r="H32" s="710">
        <v>999649</v>
      </c>
      <c r="I32" s="713">
        <f>G32-H32</f>
        <v>46</v>
      </c>
      <c r="J32" s="713">
        <f>$F32*I32</f>
        <v>46000</v>
      </c>
      <c r="K32" s="743">
        <f>J32/1000000</f>
        <v>0.046</v>
      </c>
      <c r="L32" s="709">
        <v>1000000</v>
      </c>
      <c r="M32" s="710">
        <v>1000000</v>
      </c>
      <c r="N32" s="713">
        <f>L32-M32</f>
        <v>0</v>
      </c>
      <c r="O32" s="713">
        <f>$F32*N32</f>
        <v>0</v>
      </c>
      <c r="P32" s="743">
        <f>O32/1000000</f>
        <v>0</v>
      </c>
      <c r="Q32" s="725"/>
    </row>
    <row r="33" spans="1:17" s="716" customFormat="1" ht="19.5" customHeight="1">
      <c r="A33" s="324">
        <v>14</v>
      </c>
      <c r="B33" s="364" t="s">
        <v>279</v>
      </c>
      <c r="C33" s="362">
        <v>4864802</v>
      </c>
      <c r="D33" s="348" t="s">
        <v>12</v>
      </c>
      <c r="E33" s="115" t="s">
        <v>354</v>
      </c>
      <c r="F33" s="366">
        <v>100</v>
      </c>
      <c r="G33" s="709">
        <v>956156</v>
      </c>
      <c r="H33" s="710">
        <v>956957</v>
      </c>
      <c r="I33" s="713">
        <f t="shared" si="0"/>
        <v>-801</v>
      </c>
      <c r="J33" s="713">
        <f t="shared" si="1"/>
        <v>-80100</v>
      </c>
      <c r="K33" s="743">
        <f t="shared" si="2"/>
        <v>-0.0801</v>
      </c>
      <c r="L33" s="709">
        <v>6914</v>
      </c>
      <c r="M33" s="710">
        <v>6914</v>
      </c>
      <c r="N33" s="713">
        <f t="shared" si="3"/>
        <v>0</v>
      </c>
      <c r="O33" s="713">
        <f t="shared" si="4"/>
        <v>0</v>
      </c>
      <c r="P33" s="743">
        <f t="shared" si="5"/>
        <v>0</v>
      </c>
      <c r="Q33" s="768" t="s">
        <v>436</v>
      </c>
    </row>
    <row r="34" spans="1:17" s="716" customFormat="1" ht="19.5" customHeight="1">
      <c r="A34" s="324"/>
      <c r="B34" s="364"/>
      <c r="C34" s="362"/>
      <c r="D34" s="348"/>
      <c r="E34" s="115"/>
      <c r="F34" s="366"/>
      <c r="G34" s="709"/>
      <c r="H34" s="710"/>
      <c r="I34" s="713"/>
      <c r="J34" s="713"/>
      <c r="K34" s="743">
        <v>-0.017</v>
      </c>
      <c r="L34" s="709"/>
      <c r="M34" s="710"/>
      <c r="N34" s="713"/>
      <c r="O34" s="713"/>
      <c r="P34" s="743">
        <v>0</v>
      </c>
      <c r="Q34" s="768" t="s">
        <v>432</v>
      </c>
    </row>
    <row r="35" spans="1:17" ht="19.5" customHeight="1">
      <c r="A35" s="324">
        <v>15</v>
      </c>
      <c r="B35" s="364" t="s">
        <v>383</v>
      </c>
      <c r="C35" s="362">
        <v>5128400</v>
      </c>
      <c r="D35" s="348" t="s">
        <v>12</v>
      </c>
      <c r="E35" s="115" t="s">
        <v>354</v>
      </c>
      <c r="F35" s="366">
        <v>937.5</v>
      </c>
      <c r="G35" s="618">
        <v>998984</v>
      </c>
      <c r="H35" s="619">
        <v>999063</v>
      </c>
      <c r="I35" s="369">
        <f t="shared" si="0"/>
        <v>-79</v>
      </c>
      <c r="J35" s="369">
        <f t="shared" si="1"/>
        <v>-74062.5</v>
      </c>
      <c r="K35" s="370">
        <f t="shared" si="2"/>
        <v>-0.0740625</v>
      </c>
      <c r="L35" s="618">
        <v>997409</v>
      </c>
      <c r="M35" s="619">
        <v>997397</v>
      </c>
      <c r="N35" s="369">
        <f t="shared" si="3"/>
        <v>12</v>
      </c>
      <c r="O35" s="369">
        <f t="shared" si="4"/>
        <v>11250</v>
      </c>
      <c r="P35" s="694">
        <f t="shared" si="5"/>
        <v>0.01125</v>
      </c>
      <c r="Q35" s="180"/>
    </row>
    <row r="36" spans="1:17" ht="19.5" customHeight="1">
      <c r="A36" s="324"/>
      <c r="B36" s="361" t="s">
        <v>265</v>
      </c>
      <c r="C36" s="362"/>
      <c r="D36" s="348"/>
      <c r="E36" s="103"/>
      <c r="F36" s="363"/>
      <c r="G36" s="326"/>
      <c r="H36" s="354"/>
      <c r="I36" s="354"/>
      <c r="J36" s="372"/>
      <c r="K36" s="371"/>
      <c r="L36" s="377"/>
      <c r="M36" s="378"/>
      <c r="N36" s="378"/>
      <c r="O36" s="378"/>
      <c r="P36" s="379"/>
      <c r="Q36" s="180"/>
    </row>
    <row r="37" spans="1:17" ht="19.5" customHeight="1">
      <c r="A37" s="324">
        <v>16</v>
      </c>
      <c r="B37" s="364" t="s">
        <v>280</v>
      </c>
      <c r="C37" s="362">
        <v>4864882</v>
      </c>
      <c r="D37" s="348" t="s">
        <v>12</v>
      </c>
      <c r="E37" s="115" t="s">
        <v>354</v>
      </c>
      <c r="F37" s="366">
        <v>-625</v>
      </c>
      <c r="G37" s="618">
        <v>985331</v>
      </c>
      <c r="H37" s="619">
        <v>985470</v>
      </c>
      <c r="I37" s="369">
        <f>G37-H37</f>
        <v>-139</v>
      </c>
      <c r="J37" s="369">
        <f>$F37*I37</f>
        <v>86875</v>
      </c>
      <c r="K37" s="370">
        <f>J37/1000000</f>
        <v>0.086875</v>
      </c>
      <c r="L37" s="618">
        <v>995391</v>
      </c>
      <c r="M37" s="619">
        <v>995392</v>
      </c>
      <c r="N37" s="369">
        <f>L37-M37</f>
        <v>-1</v>
      </c>
      <c r="O37" s="369">
        <f>$F37*N37</f>
        <v>625</v>
      </c>
      <c r="P37" s="694">
        <f>O37/1000000</f>
        <v>0.000625</v>
      </c>
      <c r="Q37" s="602"/>
    </row>
    <row r="38" spans="1:17" ht="19.5" customHeight="1">
      <c r="A38" s="324">
        <v>17</v>
      </c>
      <c r="B38" s="364" t="s">
        <v>283</v>
      </c>
      <c r="C38" s="362">
        <v>4902572</v>
      </c>
      <c r="D38" s="348" t="s">
        <v>12</v>
      </c>
      <c r="E38" s="115" t="s">
        <v>354</v>
      </c>
      <c r="F38" s="366">
        <v>-300</v>
      </c>
      <c r="G38" s="618">
        <v>10</v>
      </c>
      <c r="H38" s="619">
        <v>10</v>
      </c>
      <c r="I38" s="369">
        <f>G38-H38</f>
        <v>0</v>
      </c>
      <c r="J38" s="369">
        <f>$F38*I38</f>
        <v>0</v>
      </c>
      <c r="K38" s="370">
        <f>J38/1000000</f>
        <v>0</v>
      </c>
      <c r="L38" s="618">
        <v>40</v>
      </c>
      <c r="M38" s="619">
        <v>40</v>
      </c>
      <c r="N38" s="369">
        <f>L38-M38</f>
        <v>0</v>
      </c>
      <c r="O38" s="369">
        <f>$F38*N38</f>
        <v>0</v>
      </c>
      <c r="P38" s="370">
        <f>O38/1000000</f>
        <v>0</v>
      </c>
      <c r="Q38" s="180"/>
    </row>
    <row r="39" spans="1:17" ht="19.5" customHeight="1">
      <c r="A39" s="324"/>
      <c r="B39" s="361"/>
      <c r="C39" s="362"/>
      <c r="D39" s="362"/>
      <c r="E39" s="364"/>
      <c r="F39" s="362"/>
      <c r="G39" s="114"/>
      <c r="H39" s="50"/>
      <c r="I39" s="50"/>
      <c r="J39" s="50"/>
      <c r="K39" s="122"/>
      <c r="L39" s="44"/>
      <c r="M39" s="21"/>
      <c r="N39" s="21"/>
      <c r="O39" s="21"/>
      <c r="P39" s="28"/>
      <c r="Q39" s="180"/>
    </row>
    <row r="40" spans="1:17" ht="19.5" customHeight="1" thickBot="1">
      <c r="A40" s="367"/>
      <c r="B40" s="368" t="s">
        <v>281</v>
      </c>
      <c r="C40" s="368"/>
      <c r="D40" s="368"/>
      <c r="E40" s="368"/>
      <c r="F40" s="368"/>
      <c r="G40" s="124"/>
      <c r="H40" s="123"/>
      <c r="I40" s="123"/>
      <c r="J40" s="123"/>
      <c r="K40" s="600">
        <f>SUM(K29:K39)</f>
        <v>0.7788124999999999</v>
      </c>
      <c r="L40" s="382"/>
      <c r="M40" s="383"/>
      <c r="N40" s="383"/>
      <c r="O40" s="383"/>
      <c r="P40" s="375">
        <f>SUM(P29:P39)</f>
        <v>0.010475</v>
      </c>
      <c r="Q40" s="181"/>
    </row>
    <row r="41" spans="1:16" ht="13.5" thickTop="1">
      <c r="A41" s="64"/>
      <c r="B41" s="2"/>
      <c r="C41" s="111"/>
      <c r="D41" s="64"/>
      <c r="E41" s="111"/>
      <c r="F41" s="10"/>
      <c r="G41" s="10"/>
      <c r="H41" s="10"/>
      <c r="I41" s="10"/>
      <c r="J41" s="10"/>
      <c r="K41" s="11"/>
      <c r="L41" s="384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5"/>
      <c r="K43" s="18"/>
      <c r="L43" s="18"/>
      <c r="M43" s="18"/>
      <c r="N43" s="18"/>
      <c r="O43" s="18"/>
      <c r="P43" s="18"/>
    </row>
    <row r="44" spans="2:16" ht="21.75">
      <c r="B44" s="224" t="s">
        <v>340</v>
      </c>
      <c r="K44" s="386">
        <f>K21</f>
        <v>0.8078</v>
      </c>
      <c r="L44" s="385"/>
      <c r="M44" s="385"/>
      <c r="N44" s="385"/>
      <c r="O44" s="385"/>
      <c r="P44" s="386">
        <f>P21</f>
        <v>0.0527</v>
      </c>
    </row>
    <row r="45" spans="2:16" ht="21.75">
      <c r="B45" s="224" t="s">
        <v>341</v>
      </c>
      <c r="K45" s="386">
        <f>K26</f>
        <v>-0.5269999999999999</v>
      </c>
      <c r="L45" s="385"/>
      <c r="M45" s="385"/>
      <c r="N45" s="385"/>
      <c r="O45" s="385"/>
      <c r="P45" s="386">
        <f>P26</f>
        <v>0</v>
      </c>
    </row>
    <row r="46" spans="2:16" ht="21.75">
      <c r="B46" s="224" t="s">
        <v>342</v>
      </c>
      <c r="K46" s="386">
        <f>K40</f>
        <v>0.7788124999999999</v>
      </c>
      <c r="L46" s="385"/>
      <c r="M46" s="385"/>
      <c r="N46" s="385"/>
      <c r="O46" s="385"/>
      <c r="P46" s="594">
        <f>P40</f>
        <v>0.010475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55" zoomScaleNormal="75" zoomScaleSheetLayoutView="55" zoomScalePageLayoutView="0" workbookViewId="0" topLeftCell="A1">
      <selection activeCell="K28" sqref="K2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5" t="s">
        <v>245</v>
      </c>
      <c r="P2" s="345" t="str">
        <f>NDPL!Q1</f>
        <v>FEBRUARY-2015</v>
      </c>
    </row>
    <row r="3" spans="1:9" ht="18">
      <c r="A3" s="220" t="s">
        <v>359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01/03/2015</v>
      </c>
      <c r="H5" s="39" t="str">
        <f>NDPL!H5</f>
        <v>INTIAL READING 01/02/2015</v>
      </c>
      <c r="I5" s="39" t="s">
        <v>4</v>
      </c>
      <c r="J5" s="39" t="s">
        <v>5</v>
      </c>
      <c r="K5" s="39" t="s">
        <v>6</v>
      </c>
      <c r="L5" s="41" t="str">
        <f>NDPL!G5</f>
        <v>FINAL READING 01/03/2015</v>
      </c>
      <c r="M5" s="39" t="str">
        <f>NDPL!H5</f>
        <v>INTIAL READING 01/02/2015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5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28" t="s">
        <v>290</v>
      </c>
      <c r="C8" s="626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29" t="s">
        <v>291</v>
      </c>
      <c r="C9" s="630" t="s">
        <v>285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11">
        <v>1</v>
      </c>
      <c r="B10" s="625" t="s">
        <v>286</v>
      </c>
      <c r="C10" s="626">
        <v>4865001</v>
      </c>
      <c r="D10" s="686" t="s">
        <v>12</v>
      </c>
      <c r="E10" s="144" t="s">
        <v>363</v>
      </c>
      <c r="F10" s="627">
        <v>2000</v>
      </c>
      <c r="G10" s="618">
        <v>13966</v>
      </c>
      <c r="H10" s="619">
        <v>13345</v>
      </c>
      <c r="I10" s="619">
        <f>G10-H10</f>
        <v>621</v>
      </c>
      <c r="J10" s="619">
        <f>$F10*I10</f>
        <v>1242000</v>
      </c>
      <c r="K10" s="619">
        <f>J10/1000000</f>
        <v>1.242</v>
      </c>
      <c r="L10" s="618">
        <v>804</v>
      </c>
      <c r="M10" s="619">
        <v>804</v>
      </c>
      <c r="N10" s="585">
        <f>L10-M10</f>
        <v>0</v>
      </c>
      <c r="O10" s="585">
        <f>$F10*N10</f>
        <v>0</v>
      </c>
      <c r="P10" s="587">
        <f>O10/1000000</f>
        <v>0</v>
      </c>
      <c r="Q10" s="180"/>
    </row>
    <row r="11" spans="1:17" ht="20.25">
      <c r="A11" s="611">
        <v>2</v>
      </c>
      <c r="B11" s="625" t="s">
        <v>288</v>
      </c>
      <c r="C11" s="626">
        <v>4902498</v>
      </c>
      <c r="D11" s="686" t="s">
        <v>12</v>
      </c>
      <c r="E11" s="144" t="s">
        <v>363</v>
      </c>
      <c r="F11" s="627">
        <v>2000</v>
      </c>
      <c r="G11" s="618">
        <v>17300</v>
      </c>
      <c r="H11" s="619">
        <v>16701</v>
      </c>
      <c r="I11" s="619">
        <f>G11-H11</f>
        <v>599</v>
      </c>
      <c r="J11" s="619">
        <f>$F11*I11</f>
        <v>1198000</v>
      </c>
      <c r="K11" s="619">
        <f>J11/1000000</f>
        <v>1.198</v>
      </c>
      <c r="L11" s="618">
        <v>2292</v>
      </c>
      <c r="M11" s="619">
        <v>2292</v>
      </c>
      <c r="N11" s="585">
        <f>L11-M11</f>
        <v>0</v>
      </c>
      <c r="O11" s="585">
        <f>$F11*N11</f>
        <v>0</v>
      </c>
      <c r="P11" s="587">
        <f>O11/1000000</f>
        <v>0</v>
      </c>
      <c r="Q11" s="180"/>
    </row>
    <row r="12" spans="1:17" ht="14.25">
      <c r="A12" s="114"/>
      <c r="B12" s="150"/>
      <c r="C12" s="132"/>
      <c r="D12" s="686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4"/>
      <c r="B13" s="153"/>
      <c r="C13" s="132"/>
      <c r="D13" s="686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4"/>
      <c r="B14" s="150"/>
      <c r="C14" s="132"/>
      <c r="D14" s="686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4"/>
      <c r="B15" s="150"/>
      <c r="C15" s="132"/>
      <c r="D15" s="686"/>
      <c r="E15" s="151"/>
      <c r="F15" s="152"/>
      <c r="G15" s="158"/>
      <c r="H15" s="641" t="s">
        <v>326</v>
      </c>
      <c r="I15" s="620"/>
      <c r="J15" s="369"/>
      <c r="K15" s="621">
        <f>SUM(K10:K11)</f>
        <v>2.44</v>
      </c>
      <c r="L15" s="218"/>
      <c r="M15" s="642" t="s">
        <v>326</v>
      </c>
      <c r="N15" s="622"/>
      <c r="O15" s="615"/>
      <c r="P15" s="623">
        <f>SUM(P10:P11)</f>
        <v>0</v>
      </c>
      <c r="Q15" s="180"/>
    </row>
    <row r="16" spans="1:17" ht="18">
      <c r="A16" s="114"/>
      <c r="B16" s="390" t="s">
        <v>11</v>
      </c>
      <c r="C16" s="389"/>
      <c r="D16" s="686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292</v>
      </c>
      <c r="C17" s="184" t="s">
        <v>285</v>
      </c>
      <c r="D17" s="687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88" t="s">
        <v>286</v>
      </c>
      <c r="C18" s="389">
        <v>4902505</v>
      </c>
      <c r="D18" s="686" t="s">
        <v>12</v>
      </c>
      <c r="E18" s="144" t="s">
        <v>363</v>
      </c>
      <c r="F18" s="631">
        <v>1000</v>
      </c>
      <c r="G18" s="618">
        <v>992973</v>
      </c>
      <c r="H18" s="619">
        <v>992987</v>
      </c>
      <c r="I18" s="619">
        <f>G18-H18</f>
        <v>-14</v>
      </c>
      <c r="J18" s="619">
        <f>$F18*I18</f>
        <v>-14000</v>
      </c>
      <c r="K18" s="619">
        <f>J18/1000000</f>
        <v>-0.014</v>
      </c>
      <c r="L18" s="618">
        <v>38627</v>
      </c>
      <c r="M18" s="619">
        <v>38627</v>
      </c>
      <c r="N18" s="585">
        <f>L18-M18</f>
        <v>0</v>
      </c>
      <c r="O18" s="585">
        <f>$F18*N18</f>
        <v>0</v>
      </c>
      <c r="P18" s="587">
        <f>O18/1000000</f>
        <v>0</v>
      </c>
      <c r="Q18" s="180"/>
    </row>
    <row r="19" spans="1:17" ht="20.25">
      <c r="A19" s="326">
        <v>4</v>
      </c>
      <c r="B19" s="388" t="s">
        <v>288</v>
      </c>
      <c r="C19" s="389">
        <v>5128424</v>
      </c>
      <c r="D19" s="686" t="s">
        <v>12</v>
      </c>
      <c r="E19" s="144" t="s">
        <v>363</v>
      </c>
      <c r="F19" s="631">
        <v>1000</v>
      </c>
      <c r="G19" s="709">
        <v>995986</v>
      </c>
      <c r="H19" s="710">
        <v>995832</v>
      </c>
      <c r="I19" s="710">
        <f>G19-H19</f>
        <v>154</v>
      </c>
      <c r="J19" s="710">
        <f>$F19*I19</f>
        <v>154000</v>
      </c>
      <c r="K19" s="710">
        <f>J19/1000000</f>
        <v>0.154</v>
      </c>
      <c r="L19" s="709">
        <v>993895</v>
      </c>
      <c r="M19" s="710">
        <v>993895</v>
      </c>
      <c r="N19" s="711">
        <f>L19-M19</f>
        <v>0</v>
      </c>
      <c r="O19" s="711">
        <f>$F19*N19</f>
        <v>0</v>
      </c>
      <c r="P19" s="712">
        <f>O19/1000000</f>
        <v>0</v>
      </c>
      <c r="Q19" s="567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1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44" t="s">
        <v>326</v>
      </c>
      <c r="I21" s="643"/>
      <c r="J21" s="520"/>
      <c r="K21" s="624">
        <f>SUM(K18:K19)</f>
        <v>0.13999999999999999</v>
      </c>
      <c r="L21" s="23"/>
      <c r="M21" s="644" t="s">
        <v>326</v>
      </c>
      <c r="N21" s="624"/>
      <c r="O21" s="520"/>
      <c r="P21" s="624">
        <f>SUM(P18:P19)</f>
        <v>0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1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32" t="s">
        <v>294</v>
      </c>
      <c r="B28" s="221"/>
      <c r="C28" s="221"/>
      <c r="D28" s="221"/>
      <c r="E28" s="221"/>
      <c r="F28" s="221"/>
      <c r="K28" s="160">
        <f>(K15+K21)</f>
        <v>2.58</v>
      </c>
      <c r="L28" s="161"/>
      <c r="M28" s="161"/>
      <c r="N28" s="161"/>
      <c r="O28" s="161"/>
      <c r="P28" s="160">
        <f>(P15+P21)</f>
        <v>0</v>
      </c>
    </row>
    <row r="31" spans="1:2" ht="18">
      <c r="A31" s="632" t="s">
        <v>295</v>
      </c>
      <c r="B31" s="632" t="s">
        <v>296</v>
      </c>
    </row>
    <row r="32" spans="1:16" ht="18">
      <c r="A32" s="237"/>
      <c r="B32" s="237"/>
      <c r="H32" s="185" t="s">
        <v>297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298</v>
      </c>
      <c r="I33" s="221"/>
      <c r="J33" s="185"/>
      <c r="K33" s="333">
        <f>BRPL!K17</f>
        <v>0</v>
      </c>
      <c r="L33" s="333"/>
      <c r="M33" s="333"/>
      <c r="N33" s="333"/>
      <c r="O33" s="333"/>
      <c r="P33" s="333">
        <f>BRPL!P17</f>
        <v>0</v>
      </c>
    </row>
    <row r="34" spans="8:16" ht="18">
      <c r="H34" s="185" t="s">
        <v>299</v>
      </c>
      <c r="I34" s="221"/>
      <c r="J34" s="185"/>
      <c r="K34" s="221">
        <f>BYPL!K33</f>
        <v>-2.1838</v>
      </c>
      <c r="L34" s="221"/>
      <c r="M34" s="633"/>
      <c r="N34" s="221"/>
      <c r="O34" s="221"/>
      <c r="P34" s="221">
        <f>BYPL!P33</f>
        <v>-6.362299999999999</v>
      </c>
    </row>
    <row r="35" spans="8:16" ht="18">
      <c r="H35" s="185" t="s">
        <v>300</v>
      </c>
      <c r="I35" s="221"/>
      <c r="J35" s="185"/>
      <c r="K35" s="221">
        <f>NDMC!K32</f>
        <v>-0.65</v>
      </c>
      <c r="L35" s="221"/>
      <c r="M35" s="221"/>
      <c r="N35" s="221"/>
      <c r="O35" s="221"/>
      <c r="P35" s="221">
        <f>NDMC!P32</f>
        <v>-0.9492</v>
      </c>
    </row>
    <row r="36" spans="8:16" ht="18">
      <c r="H36" s="185" t="s">
        <v>301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34" t="s">
        <v>302</v>
      </c>
      <c r="I37" s="185"/>
      <c r="J37" s="185"/>
      <c r="K37" s="185">
        <f>SUM(K32:K36)</f>
        <v>-2.8338</v>
      </c>
      <c r="L37" s="221"/>
      <c r="M37" s="221"/>
      <c r="N37" s="221"/>
      <c r="O37" s="221"/>
      <c r="P37" s="185">
        <f>SUM(P32:P36)</f>
        <v>-7.3115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32" t="s">
        <v>327</v>
      </c>
      <c r="B39" s="134"/>
      <c r="C39" s="134"/>
      <c r="D39" s="134"/>
      <c r="E39" s="134"/>
      <c r="F39" s="134"/>
      <c r="G39" s="134"/>
      <c r="H39" s="185"/>
      <c r="I39" s="635"/>
      <c r="J39" s="185"/>
      <c r="K39" s="635">
        <f>K28+K37</f>
        <v>-0.2538</v>
      </c>
      <c r="L39" s="221"/>
      <c r="M39" s="221"/>
      <c r="N39" s="221"/>
      <c r="O39" s="221"/>
      <c r="P39" s="635">
        <f>P28+P37</f>
        <v>-7.3115</v>
      </c>
    </row>
    <row r="40" spans="1:10" ht="18">
      <c r="A40" s="185"/>
      <c r="B40" s="133"/>
      <c r="C40" s="134"/>
      <c r="D40" s="134"/>
      <c r="E40" s="134"/>
      <c r="F40" s="134"/>
      <c r="G40" s="134"/>
      <c r="H40" s="134"/>
      <c r="I40" s="163"/>
      <c r="J40" s="134"/>
    </row>
    <row r="41" spans="1:10" ht="18">
      <c r="A41" s="634" t="s">
        <v>303</v>
      </c>
      <c r="B41" s="185" t="s">
        <v>304</v>
      </c>
      <c r="C41" s="134"/>
      <c r="D41" s="134"/>
      <c r="E41" s="134"/>
      <c r="F41" s="134"/>
      <c r="G41" s="134"/>
      <c r="H41" s="134"/>
      <c r="I41" s="163"/>
      <c r="J41" s="134"/>
    </row>
    <row r="42" spans="1:10" ht="12.75">
      <c r="A42" s="162"/>
      <c r="B42" s="133"/>
      <c r="C42" s="134"/>
      <c r="D42" s="134"/>
      <c r="E42" s="134"/>
      <c r="F42" s="134"/>
      <c r="G42" s="134"/>
      <c r="H42" s="134"/>
      <c r="I42" s="163"/>
      <c r="J42" s="134"/>
    </row>
    <row r="43" spans="1:16" ht="18">
      <c r="A43" s="636" t="s">
        <v>305</v>
      </c>
      <c r="B43" s="637" t="s">
        <v>306</v>
      </c>
      <c r="C43" s="638" t="s">
        <v>307</v>
      </c>
      <c r="D43" s="637"/>
      <c r="E43" s="637"/>
      <c r="F43" s="637"/>
      <c r="G43" s="520">
        <v>31.8268</v>
      </c>
      <c r="H43" s="637" t="s">
        <v>308</v>
      </c>
      <c r="I43" s="637"/>
      <c r="J43" s="639"/>
      <c r="K43" s="637">
        <f>($K$39*G43)/100</f>
        <v>-0.0807764184</v>
      </c>
      <c r="L43" s="637"/>
      <c r="M43" s="637"/>
      <c r="N43" s="637"/>
      <c r="O43" s="637"/>
      <c r="P43" s="637">
        <f>($P$39*G43)/100</f>
        <v>-2.3270164819999994</v>
      </c>
    </row>
    <row r="44" spans="1:16" ht="18">
      <c r="A44" s="636" t="s">
        <v>309</v>
      </c>
      <c r="B44" s="637" t="s">
        <v>364</v>
      </c>
      <c r="C44" s="638" t="s">
        <v>307</v>
      </c>
      <c r="D44" s="637"/>
      <c r="E44" s="637"/>
      <c r="F44" s="637"/>
      <c r="G44" s="520">
        <v>39.758</v>
      </c>
      <c r="H44" s="637" t="s">
        <v>308</v>
      </c>
      <c r="I44" s="637"/>
      <c r="J44" s="639"/>
      <c r="K44" s="637">
        <f>($K$39*G44)/100</f>
        <v>-0.10090580400000002</v>
      </c>
      <c r="L44" s="637"/>
      <c r="M44" s="637"/>
      <c r="N44" s="637"/>
      <c r="O44" s="637"/>
      <c r="P44" s="637">
        <f>($P$39*G44)/100</f>
        <v>-2.9069061700000005</v>
      </c>
    </row>
    <row r="45" spans="1:16" ht="18">
      <c r="A45" s="636" t="s">
        <v>310</v>
      </c>
      <c r="B45" s="637" t="s">
        <v>365</v>
      </c>
      <c r="C45" s="638" t="s">
        <v>307</v>
      </c>
      <c r="D45" s="637"/>
      <c r="E45" s="637"/>
      <c r="F45" s="637"/>
      <c r="G45" s="520">
        <v>22.6676</v>
      </c>
      <c r="H45" s="637" t="s">
        <v>308</v>
      </c>
      <c r="I45" s="637"/>
      <c r="J45" s="639"/>
      <c r="K45" s="637">
        <f>($K$39*G45)/100</f>
        <v>-0.05753036880000001</v>
      </c>
      <c r="L45" s="637"/>
      <c r="M45" s="637"/>
      <c r="N45" s="637"/>
      <c r="O45" s="637"/>
      <c r="P45" s="637">
        <f>($P$39*G45)/100</f>
        <v>-1.657341574</v>
      </c>
    </row>
    <row r="46" spans="1:16" ht="18">
      <c r="A46" s="636" t="s">
        <v>311</v>
      </c>
      <c r="B46" s="637" t="s">
        <v>366</v>
      </c>
      <c r="C46" s="638" t="s">
        <v>307</v>
      </c>
      <c r="D46" s="637"/>
      <c r="E46" s="637"/>
      <c r="F46" s="637"/>
      <c r="G46" s="520">
        <v>4.8572</v>
      </c>
      <c r="H46" s="637" t="s">
        <v>308</v>
      </c>
      <c r="I46" s="637"/>
      <c r="J46" s="639"/>
      <c r="K46" s="637">
        <f>($K$39*G46)/100</f>
        <v>-0.0123275736</v>
      </c>
      <c r="L46" s="637"/>
      <c r="M46" s="637"/>
      <c r="N46" s="637"/>
      <c r="O46" s="637"/>
      <c r="P46" s="637">
        <f>($P$39*G46)/100</f>
        <v>-0.35513417799999997</v>
      </c>
    </row>
    <row r="47" spans="1:16" ht="18">
      <c r="A47" s="636" t="s">
        <v>312</v>
      </c>
      <c r="B47" s="637" t="s">
        <v>367</v>
      </c>
      <c r="C47" s="638" t="s">
        <v>307</v>
      </c>
      <c r="D47" s="637"/>
      <c r="E47" s="637"/>
      <c r="F47" s="637"/>
      <c r="G47" s="520">
        <v>0.8299</v>
      </c>
      <c r="H47" s="637" t="s">
        <v>308</v>
      </c>
      <c r="I47" s="637"/>
      <c r="J47" s="639"/>
      <c r="K47" s="637">
        <f>($K$39*G47)/100</f>
        <v>-0.0021062862000000003</v>
      </c>
      <c r="L47" s="637"/>
      <c r="M47" s="637"/>
      <c r="N47" s="637"/>
      <c r="O47" s="637"/>
      <c r="P47" s="637">
        <f>($P$39*G47)/100</f>
        <v>-0.06067813849999999</v>
      </c>
    </row>
    <row r="48" spans="6:10" ht="12.75">
      <c r="F48" s="164"/>
      <c r="J48" s="165"/>
    </row>
    <row r="49" spans="1:10" ht="15">
      <c r="A49" s="640" t="s">
        <v>438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17" sqref="K1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09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04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424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36" t="s">
        <v>347</v>
      </c>
      <c r="J11" s="304"/>
      <c r="K11" s="304"/>
      <c r="L11" s="304"/>
      <c r="M11" s="304"/>
      <c r="N11" s="536" t="s">
        <v>348</v>
      </c>
      <c r="O11" s="304"/>
      <c r="P11" s="304"/>
      <c r="Q11" s="498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3">
        <v>1</v>
      </c>
      <c r="B13" s="504" t="s">
        <v>329</v>
      </c>
      <c r="C13" s="505"/>
      <c r="D13" s="505"/>
      <c r="E13" s="502"/>
      <c r="F13" s="502"/>
      <c r="G13" s="256"/>
      <c r="H13" s="499"/>
      <c r="I13" s="500">
        <f>NDPL!K161</f>
        <v>-4.9844096784000005</v>
      </c>
      <c r="J13" s="302"/>
      <c r="K13" s="302"/>
      <c r="L13" s="302"/>
      <c r="M13" s="499"/>
      <c r="N13" s="500">
        <f>NDPL!P161</f>
        <v>-2.0984440419999992</v>
      </c>
      <c r="O13" s="302"/>
      <c r="P13" s="302"/>
      <c r="Q13" s="320"/>
      <c r="R13" s="19"/>
    </row>
    <row r="14" spans="1:18" ht="26.25">
      <c r="A14" s="503"/>
      <c r="B14" s="504"/>
      <c r="C14" s="505"/>
      <c r="D14" s="505"/>
      <c r="E14" s="502"/>
      <c r="F14" s="502"/>
      <c r="G14" s="256"/>
      <c r="H14" s="499"/>
      <c r="I14" s="500"/>
      <c r="J14" s="302"/>
      <c r="K14" s="302"/>
      <c r="L14" s="302"/>
      <c r="M14" s="499"/>
      <c r="N14" s="500"/>
      <c r="O14" s="302"/>
      <c r="P14" s="302"/>
      <c r="Q14" s="320"/>
      <c r="R14" s="19"/>
    </row>
    <row r="15" spans="1:18" ht="26.25">
      <c r="A15" s="503"/>
      <c r="B15" s="504"/>
      <c r="C15" s="505"/>
      <c r="D15" s="505"/>
      <c r="E15" s="502"/>
      <c r="F15" s="502"/>
      <c r="G15" s="251"/>
      <c r="H15" s="499"/>
      <c r="I15" s="500"/>
      <c r="J15" s="302"/>
      <c r="K15" s="302"/>
      <c r="L15" s="302"/>
      <c r="M15" s="499"/>
      <c r="N15" s="500"/>
      <c r="O15" s="302"/>
      <c r="P15" s="302"/>
      <c r="Q15" s="320"/>
      <c r="R15" s="19"/>
    </row>
    <row r="16" spans="1:18" ht="26.25">
      <c r="A16" s="503">
        <v>2</v>
      </c>
      <c r="B16" s="504" t="s">
        <v>330</v>
      </c>
      <c r="C16" s="505"/>
      <c r="D16" s="505"/>
      <c r="E16" s="502"/>
      <c r="F16" s="502"/>
      <c r="G16" s="256"/>
      <c r="H16" s="499" t="s">
        <v>361</v>
      </c>
      <c r="I16" s="500">
        <f>BRPL!K179</f>
        <v>24.532924396000002</v>
      </c>
      <c r="J16" s="302"/>
      <c r="K16" s="302"/>
      <c r="L16" s="302"/>
      <c r="M16" s="499"/>
      <c r="N16" s="500">
        <f>BRPL!P179</f>
        <v>-1.9300367600000006</v>
      </c>
      <c r="O16" s="302"/>
      <c r="P16" s="302"/>
      <c r="Q16" s="320"/>
      <c r="R16" s="19"/>
    </row>
    <row r="17" spans="1:18" ht="26.25">
      <c r="A17" s="503"/>
      <c r="B17" s="504"/>
      <c r="C17" s="505"/>
      <c r="D17" s="505"/>
      <c r="E17" s="502"/>
      <c r="F17" s="502"/>
      <c r="G17" s="256"/>
      <c r="H17" s="499"/>
      <c r="I17" s="500"/>
      <c r="J17" s="302"/>
      <c r="K17" s="302"/>
      <c r="L17" s="302"/>
      <c r="M17" s="499"/>
      <c r="N17" s="500"/>
      <c r="O17" s="302"/>
      <c r="P17" s="302"/>
      <c r="Q17" s="320"/>
      <c r="R17" s="19"/>
    </row>
    <row r="18" spans="1:18" ht="26.25">
      <c r="A18" s="503"/>
      <c r="B18" s="504"/>
      <c r="C18" s="505"/>
      <c r="D18" s="505"/>
      <c r="E18" s="502"/>
      <c r="F18" s="502"/>
      <c r="G18" s="251"/>
      <c r="H18" s="499"/>
      <c r="I18" s="500"/>
      <c r="J18" s="302"/>
      <c r="K18" s="302"/>
      <c r="L18" s="302"/>
      <c r="M18" s="499"/>
      <c r="N18" s="500"/>
      <c r="O18" s="302"/>
      <c r="P18" s="302"/>
      <c r="Q18" s="320"/>
      <c r="R18" s="19"/>
    </row>
    <row r="19" spans="1:18" ht="26.25">
      <c r="A19" s="503">
        <v>3</v>
      </c>
      <c r="B19" s="504" t="s">
        <v>331</v>
      </c>
      <c r="C19" s="505"/>
      <c r="D19" s="505"/>
      <c r="E19" s="502"/>
      <c r="F19" s="502"/>
      <c r="G19" s="256"/>
      <c r="H19" s="499"/>
      <c r="I19" s="500">
        <f>BYPL!K171</f>
        <v>-0.22513148879999795</v>
      </c>
      <c r="J19" s="302"/>
      <c r="K19" s="302"/>
      <c r="L19" s="302"/>
      <c r="M19" s="499"/>
      <c r="N19" s="500">
        <f>BYPL!P171</f>
        <v>-9.240941573999997</v>
      </c>
      <c r="O19" s="302"/>
      <c r="P19" s="302"/>
      <c r="Q19" s="320"/>
      <c r="R19" s="19"/>
    </row>
    <row r="20" spans="1:18" ht="26.25">
      <c r="A20" s="503"/>
      <c r="B20" s="504"/>
      <c r="C20" s="505"/>
      <c r="D20" s="505"/>
      <c r="E20" s="502"/>
      <c r="F20" s="502"/>
      <c r="G20" s="256"/>
      <c r="H20" s="499"/>
      <c r="I20" s="500"/>
      <c r="J20" s="302"/>
      <c r="K20" s="302"/>
      <c r="L20" s="302"/>
      <c r="M20" s="499"/>
      <c r="N20" s="500"/>
      <c r="O20" s="302"/>
      <c r="P20" s="302"/>
      <c r="Q20" s="320"/>
      <c r="R20" s="19"/>
    </row>
    <row r="21" spans="1:18" ht="26.25">
      <c r="A21" s="503"/>
      <c r="B21" s="506"/>
      <c r="C21" s="506"/>
      <c r="D21" s="506"/>
      <c r="E21" s="342"/>
      <c r="F21" s="342"/>
      <c r="G21" s="130"/>
      <c r="H21" s="499"/>
      <c r="I21" s="500"/>
      <c r="J21" s="302"/>
      <c r="K21" s="302"/>
      <c r="L21" s="302"/>
      <c r="M21" s="499"/>
      <c r="N21" s="500"/>
      <c r="O21" s="302"/>
      <c r="P21" s="302"/>
      <c r="Q21" s="320"/>
      <c r="R21" s="19"/>
    </row>
    <row r="22" spans="1:18" ht="26.25">
      <c r="A22" s="503">
        <v>4</v>
      </c>
      <c r="B22" s="504" t="s">
        <v>332</v>
      </c>
      <c r="C22" s="506"/>
      <c r="D22" s="506"/>
      <c r="E22" s="342"/>
      <c r="F22" s="342"/>
      <c r="G22" s="256"/>
      <c r="H22" s="499" t="s">
        <v>361</v>
      </c>
      <c r="I22" s="500">
        <f>NDMC!K85</f>
        <v>2.1161974264</v>
      </c>
      <c r="J22" s="302"/>
      <c r="K22" s="302"/>
      <c r="L22" s="302"/>
      <c r="M22" s="499"/>
      <c r="N22" s="500">
        <f>NDMC!P85</f>
        <v>-0.620134178</v>
      </c>
      <c r="O22" s="302"/>
      <c r="P22" s="302"/>
      <c r="Q22" s="320"/>
      <c r="R22" s="19"/>
    </row>
    <row r="23" spans="1:18" ht="26.25">
      <c r="A23" s="503"/>
      <c r="B23" s="504"/>
      <c r="C23" s="506"/>
      <c r="D23" s="506"/>
      <c r="E23" s="342"/>
      <c r="F23" s="342"/>
      <c r="G23" s="256"/>
      <c r="H23" s="499"/>
      <c r="I23" s="500"/>
      <c r="J23" s="302"/>
      <c r="K23" s="302"/>
      <c r="L23" s="302"/>
      <c r="M23" s="499"/>
      <c r="N23" s="500"/>
      <c r="O23" s="302"/>
      <c r="P23" s="302"/>
      <c r="Q23" s="320"/>
      <c r="R23" s="19"/>
    </row>
    <row r="24" spans="1:18" ht="26.25">
      <c r="A24" s="503"/>
      <c r="B24" s="506"/>
      <c r="C24" s="506"/>
      <c r="D24" s="506"/>
      <c r="E24" s="342"/>
      <c r="F24" s="342"/>
      <c r="G24" s="130"/>
      <c r="H24" s="499"/>
      <c r="I24" s="500"/>
      <c r="J24" s="302"/>
      <c r="K24" s="302"/>
      <c r="L24" s="302"/>
      <c r="M24" s="499"/>
      <c r="N24" s="500"/>
      <c r="O24" s="302"/>
      <c r="P24" s="302"/>
      <c r="Q24" s="320"/>
      <c r="R24" s="19"/>
    </row>
    <row r="25" spans="1:18" ht="26.25">
      <c r="A25" s="503">
        <v>5</v>
      </c>
      <c r="B25" s="504" t="s">
        <v>333</v>
      </c>
      <c r="C25" s="506"/>
      <c r="D25" s="506"/>
      <c r="E25" s="342"/>
      <c r="F25" s="342"/>
      <c r="G25" s="256"/>
      <c r="H25" s="499" t="s">
        <v>361</v>
      </c>
      <c r="I25" s="500">
        <f>MES!K60</f>
        <v>0.8629937138000001</v>
      </c>
      <c r="J25" s="302"/>
      <c r="K25" s="302"/>
      <c r="L25" s="302"/>
      <c r="M25" s="499"/>
      <c r="N25" s="500">
        <f>MES!P60</f>
        <v>-0.02717813849999999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1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497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496"/>
      <c r="F33" s="496"/>
      <c r="G33" s="19"/>
      <c r="H33" s="19"/>
      <c r="I33" s="19"/>
    </row>
    <row r="34" spans="1:9" ht="15">
      <c r="A34" s="283"/>
      <c r="B34" s="283"/>
      <c r="C34" s="283"/>
      <c r="D34" s="283"/>
      <c r="E34" s="496"/>
      <c r="F34" s="496"/>
      <c r="G34" s="19"/>
      <c r="H34" s="19"/>
      <c r="I34" s="19"/>
    </row>
    <row r="35" spans="1:9" s="496" customFormat="1" ht="15" customHeight="1">
      <c r="A35" s="508" t="s">
        <v>368</v>
      </c>
      <c r="E35"/>
      <c r="F35"/>
      <c r="G35" s="283"/>
      <c r="H35" s="283"/>
      <c r="I35" s="283"/>
    </row>
    <row r="36" spans="1:9" s="496" customFormat="1" ht="15" customHeight="1">
      <c r="A36" s="508"/>
      <c r="E36"/>
      <c r="F36"/>
      <c r="H36" s="283"/>
      <c r="I36" s="283"/>
    </row>
    <row r="37" spans="1:9" s="496" customFormat="1" ht="15" customHeight="1">
      <c r="A37" s="508" t="s">
        <v>369</v>
      </c>
      <c r="E37"/>
      <c r="F37"/>
      <c r="I37" s="283"/>
    </row>
    <row r="38" spans="1:9" s="496" customFormat="1" ht="15" customHeight="1">
      <c r="A38" s="507"/>
      <c r="E38"/>
      <c r="F38"/>
      <c r="I38" s="283"/>
    </row>
    <row r="39" spans="1:9" s="496" customFormat="1" ht="15" customHeight="1">
      <c r="A39" s="508"/>
      <c r="E39"/>
      <c r="F39"/>
      <c r="I39" s="283"/>
    </row>
    <row r="40" spans="1:6" s="496" customFormat="1" ht="15" customHeight="1">
      <c r="A40" s="508"/>
      <c r="B40" s="49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P37" sqref="P37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01/03/2015</v>
      </c>
      <c r="H2" s="39" t="str">
        <f>NDPL!H5</f>
        <v>INTIAL READING 01/02/2015</v>
      </c>
      <c r="I2" s="39" t="s">
        <v>4</v>
      </c>
      <c r="J2" s="39" t="s">
        <v>5</v>
      </c>
      <c r="K2" s="39" t="s">
        <v>6</v>
      </c>
      <c r="L2" s="41" t="str">
        <f>NDPL!G5</f>
        <v>FINAL READING 01/03/2015</v>
      </c>
      <c r="M2" s="39" t="str">
        <f>NDPL!H5</f>
        <v>INTIAL READING 01/02/2015</v>
      </c>
      <c r="N2" s="39" t="s">
        <v>4</v>
      </c>
      <c r="O2" s="39" t="s">
        <v>5</v>
      </c>
      <c r="P2" s="40" t="s">
        <v>6</v>
      </c>
      <c r="Q2" s="673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353</v>
      </c>
      <c r="C5" s="155" t="s">
        <v>285</v>
      </c>
      <c r="D5" s="19"/>
      <c r="E5" s="19"/>
      <c r="F5" s="121"/>
      <c r="G5" s="23"/>
      <c r="H5" s="19"/>
      <c r="I5" s="19"/>
      <c r="J5" s="19"/>
      <c r="K5" s="121"/>
      <c r="L5" s="23"/>
      <c r="M5" s="19"/>
      <c r="N5" s="19"/>
      <c r="O5" s="19"/>
      <c r="P5" s="121"/>
      <c r="Q5" s="180"/>
    </row>
    <row r="6" spans="1:17" ht="15">
      <c r="A6" s="100">
        <v>1</v>
      </c>
      <c r="B6" s="127" t="s">
        <v>350</v>
      </c>
      <c r="C6" s="21">
        <v>4902492</v>
      </c>
      <c r="D6" s="151" t="s">
        <v>12</v>
      </c>
      <c r="E6" s="151" t="s">
        <v>287</v>
      </c>
      <c r="F6" s="28">
        <v>1500</v>
      </c>
      <c r="G6" s="438">
        <v>952633</v>
      </c>
      <c r="H6" s="510">
        <v>952148</v>
      </c>
      <c r="I6" s="79">
        <f>G6-H6</f>
        <v>485</v>
      </c>
      <c r="J6" s="79">
        <f>$F6*I6</f>
        <v>727500</v>
      </c>
      <c r="K6" s="81">
        <f>J6/1000000</f>
        <v>0.7275</v>
      </c>
      <c r="L6" s="438">
        <v>979525</v>
      </c>
      <c r="M6" s="510">
        <v>979525</v>
      </c>
      <c r="N6" s="79">
        <f>L6-M6</f>
        <v>0</v>
      </c>
      <c r="O6" s="79">
        <f>$F6*N6</f>
        <v>0</v>
      </c>
      <c r="P6" s="81">
        <f>O6/1000000</f>
        <v>0</v>
      </c>
      <c r="Q6" s="180"/>
    </row>
    <row r="7" spans="1:17" ht="15">
      <c r="A7" s="699">
        <v>2</v>
      </c>
      <c r="B7" s="127" t="s">
        <v>351</v>
      </c>
      <c r="C7" s="700">
        <v>5128477</v>
      </c>
      <c r="D7" s="151" t="s">
        <v>12</v>
      </c>
      <c r="E7" s="151" t="s">
        <v>287</v>
      </c>
      <c r="F7" s="701">
        <v>1500</v>
      </c>
      <c r="G7" s="438">
        <v>991058</v>
      </c>
      <c r="H7" s="439">
        <v>990845</v>
      </c>
      <c r="I7" s="79">
        <f>G7-H7</f>
        <v>213</v>
      </c>
      <c r="J7" s="79">
        <f>$F7*I7</f>
        <v>319500</v>
      </c>
      <c r="K7" s="81">
        <f>J7/1000000</f>
        <v>0.3195</v>
      </c>
      <c r="L7" s="438">
        <v>995425</v>
      </c>
      <c r="M7" s="439">
        <v>995425</v>
      </c>
      <c r="N7" s="79">
        <f>L7-M7</f>
        <v>0</v>
      </c>
      <c r="O7" s="79">
        <f>$F7*N7</f>
        <v>0</v>
      </c>
      <c r="P7" s="81">
        <f>O7/1000000</f>
        <v>0</v>
      </c>
      <c r="Q7" s="180"/>
    </row>
    <row r="8" spans="1:17" s="789" customFormat="1" ht="15">
      <c r="A8" s="780">
        <v>3</v>
      </c>
      <c r="B8" s="781" t="s">
        <v>352</v>
      </c>
      <c r="C8" s="782">
        <v>4864840</v>
      </c>
      <c r="D8" s="783" t="s">
        <v>12</v>
      </c>
      <c r="E8" s="783" t="s">
        <v>287</v>
      </c>
      <c r="F8" s="784">
        <v>750</v>
      </c>
      <c r="G8" s="785">
        <v>970472</v>
      </c>
      <c r="H8" s="442">
        <v>978947</v>
      </c>
      <c r="I8" s="786">
        <f>G8-H8</f>
        <v>-8475</v>
      </c>
      <c r="J8" s="786">
        <f>$F8*I8</f>
        <v>-6356250</v>
      </c>
      <c r="K8" s="787">
        <f>J8/1000000</f>
        <v>-6.35625</v>
      </c>
      <c r="L8" s="785">
        <v>999331</v>
      </c>
      <c r="M8" s="442">
        <v>999331</v>
      </c>
      <c r="N8" s="786">
        <f>L8-M8</f>
        <v>0</v>
      </c>
      <c r="O8" s="786">
        <f>$F8*N8</f>
        <v>0</v>
      </c>
      <c r="P8" s="787">
        <f>O8/1000000</f>
        <v>0</v>
      </c>
      <c r="Q8" s="788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1"/>
      <c r="L9" s="100"/>
      <c r="M9" s="21"/>
      <c r="N9" s="19"/>
      <c r="O9" s="19"/>
      <c r="P9" s="121"/>
      <c r="Q9" s="180"/>
    </row>
    <row r="10" spans="1:17" ht="12.75">
      <c r="A10" s="23"/>
      <c r="B10" s="19"/>
      <c r="C10" s="19"/>
      <c r="D10" s="19"/>
      <c r="E10" s="19"/>
      <c r="F10" s="121"/>
      <c r="G10" s="100"/>
      <c r="H10" s="21"/>
      <c r="I10" s="19"/>
      <c r="J10" s="19"/>
      <c r="K10" s="121"/>
      <c r="L10" s="100"/>
      <c r="M10" s="21"/>
      <c r="N10" s="19"/>
      <c r="O10" s="19"/>
      <c r="P10" s="121"/>
      <c r="Q10" s="180"/>
    </row>
    <row r="11" spans="1:17" ht="12.75">
      <c r="A11" s="23"/>
      <c r="B11" s="19"/>
      <c r="C11" s="19"/>
      <c r="D11" s="19"/>
      <c r="E11" s="19"/>
      <c r="F11" s="121"/>
      <c r="G11" s="100"/>
      <c r="H11" s="21"/>
      <c r="I11" s="19"/>
      <c r="J11" s="19"/>
      <c r="K11" s="121"/>
      <c r="L11" s="100"/>
      <c r="M11" s="21"/>
      <c r="N11" s="19"/>
      <c r="O11" s="19"/>
      <c r="P11" s="121"/>
      <c r="Q11" s="180"/>
    </row>
    <row r="12" spans="1:17" ht="12.75">
      <c r="A12" s="23"/>
      <c r="B12" s="19"/>
      <c r="C12" s="19"/>
      <c r="D12" s="19"/>
      <c r="E12" s="19"/>
      <c r="F12" s="121"/>
      <c r="G12" s="100"/>
      <c r="H12" s="21"/>
      <c r="I12" s="239" t="s">
        <v>326</v>
      </c>
      <c r="J12" s="19"/>
      <c r="K12" s="238">
        <f>SUM(K6:K8)</f>
        <v>-5.3092500000000005</v>
      </c>
      <c r="L12" s="100"/>
      <c r="M12" s="21"/>
      <c r="N12" s="239" t="s">
        <v>326</v>
      </c>
      <c r="O12" s="19"/>
      <c r="P12" s="238">
        <f>SUM(P6:P8)</f>
        <v>0</v>
      </c>
      <c r="Q12" s="180"/>
    </row>
    <row r="13" spans="1:17" ht="12.75">
      <c r="A13" s="23"/>
      <c r="B13" s="19"/>
      <c r="C13" s="19"/>
      <c r="D13" s="19"/>
      <c r="E13" s="19"/>
      <c r="F13" s="121"/>
      <c r="G13" s="100"/>
      <c r="H13" s="21"/>
      <c r="I13" s="387"/>
      <c r="J13" s="19"/>
      <c r="K13" s="234"/>
      <c r="L13" s="100"/>
      <c r="M13" s="21"/>
      <c r="N13" s="387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21"/>
      <c r="G14" s="100"/>
      <c r="H14" s="21"/>
      <c r="I14" s="19"/>
      <c r="J14" s="19"/>
      <c r="K14" s="121"/>
      <c r="L14" s="100"/>
      <c r="M14" s="21"/>
      <c r="N14" s="19"/>
      <c r="O14" s="19"/>
      <c r="P14" s="121"/>
      <c r="Q14" s="180"/>
    </row>
    <row r="15" spans="1:17" ht="12.75">
      <c r="A15" s="23"/>
      <c r="B15" s="147" t="s">
        <v>157</v>
      </c>
      <c r="C15" s="19"/>
      <c r="D15" s="19"/>
      <c r="E15" s="19"/>
      <c r="F15" s="121"/>
      <c r="G15" s="100"/>
      <c r="H15" s="21"/>
      <c r="I15" s="19"/>
      <c r="J15" s="19"/>
      <c r="K15" s="121"/>
      <c r="L15" s="100"/>
      <c r="M15" s="21"/>
      <c r="N15" s="19"/>
      <c r="O15" s="19"/>
      <c r="P15" s="121"/>
      <c r="Q15" s="180"/>
    </row>
    <row r="16" spans="1:17" ht="12.75">
      <c r="A16" s="136"/>
      <c r="B16" s="137" t="s">
        <v>284</v>
      </c>
      <c r="C16" s="138" t="s">
        <v>285</v>
      </c>
      <c r="D16" s="138"/>
      <c r="E16" s="139"/>
      <c r="F16" s="140"/>
      <c r="G16" s="141"/>
      <c r="H16" s="21"/>
      <c r="I16" s="19"/>
      <c r="J16" s="19"/>
      <c r="K16" s="121"/>
      <c r="L16" s="100"/>
      <c r="M16" s="21"/>
      <c r="N16" s="19"/>
      <c r="O16" s="19"/>
      <c r="P16" s="121"/>
      <c r="Q16" s="180"/>
    </row>
    <row r="17" spans="1:17" ht="15">
      <c r="A17" s="141">
        <v>1</v>
      </c>
      <c r="B17" s="142" t="s">
        <v>286</v>
      </c>
      <c r="C17" s="143">
        <v>4902509</v>
      </c>
      <c r="D17" s="144" t="s">
        <v>12</v>
      </c>
      <c r="E17" s="144" t="s">
        <v>287</v>
      </c>
      <c r="F17" s="145">
        <v>5000</v>
      </c>
      <c r="G17" s="438">
        <v>997882</v>
      </c>
      <c r="H17" s="439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38">
        <v>27773</v>
      </c>
      <c r="M17" s="439">
        <v>27840</v>
      </c>
      <c r="N17" s="79">
        <f>L17-M17</f>
        <v>-67</v>
      </c>
      <c r="O17" s="79">
        <f>$F17*N17</f>
        <v>-335000</v>
      </c>
      <c r="P17" s="81">
        <f>O17/1000000</f>
        <v>-0.335</v>
      </c>
      <c r="Q17" s="180"/>
    </row>
    <row r="18" spans="1:17" s="716" customFormat="1" ht="15">
      <c r="A18" s="141">
        <v>2</v>
      </c>
      <c r="B18" s="142" t="s">
        <v>288</v>
      </c>
      <c r="C18" s="143">
        <v>4902510</v>
      </c>
      <c r="D18" s="144" t="s">
        <v>12</v>
      </c>
      <c r="E18" s="144" t="s">
        <v>287</v>
      </c>
      <c r="F18" s="145">
        <v>1000</v>
      </c>
      <c r="G18" s="441">
        <v>999729</v>
      </c>
      <c r="H18" s="442">
        <v>999729</v>
      </c>
      <c r="I18" s="524">
        <f>G18-H18</f>
        <v>0</v>
      </c>
      <c r="J18" s="524">
        <f>$F18*I18</f>
        <v>0</v>
      </c>
      <c r="K18" s="816">
        <f>J18/1000000</f>
        <v>0</v>
      </c>
      <c r="L18" s="441">
        <v>999606</v>
      </c>
      <c r="M18" s="442">
        <v>999606</v>
      </c>
      <c r="N18" s="524">
        <f>L18-M18</f>
        <v>0</v>
      </c>
      <c r="O18" s="524">
        <f>$F18*N18</f>
        <v>0</v>
      </c>
      <c r="P18" s="816">
        <f>O18/1000000</f>
        <v>0</v>
      </c>
      <c r="Q18" s="725"/>
    </row>
    <row r="19" spans="1:17" ht="15">
      <c r="A19" s="141">
        <v>3</v>
      </c>
      <c r="B19" s="142" t="s">
        <v>289</v>
      </c>
      <c r="C19" s="143">
        <v>4864947</v>
      </c>
      <c r="D19" s="144" t="s">
        <v>12</v>
      </c>
      <c r="E19" s="144" t="s">
        <v>287</v>
      </c>
      <c r="F19" s="145">
        <v>1000</v>
      </c>
      <c r="G19" s="438">
        <v>976657</v>
      </c>
      <c r="H19" s="439">
        <v>976601</v>
      </c>
      <c r="I19" s="79">
        <f>G19-H19</f>
        <v>56</v>
      </c>
      <c r="J19" s="79">
        <f>$F19*I19</f>
        <v>56000</v>
      </c>
      <c r="K19" s="81">
        <f>J19/1000000</f>
        <v>0.056</v>
      </c>
      <c r="L19" s="438">
        <v>991680</v>
      </c>
      <c r="M19" s="439">
        <v>991472</v>
      </c>
      <c r="N19" s="79">
        <f>L19-M19</f>
        <v>208</v>
      </c>
      <c r="O19" s="79">
        <f>$F19*N19</f>
        <v>208000</v>
      </c>
      <c r="P19" s="81">
        <f>O19/1000000</f>
        <v>0.208</v>
      </c>
      <c r="Q19" s="682"/>
    </row>
    <row r="20" spans="1:17" ht="12.75">
      <c r="A20" s="141"/>
      <c r="B20" s="142"/>
      <c r="C20" s="143"/>
      <c r="D20" s="144"/>
      <c r="E20" s="144"/>
      <c r="F20" s="146"/>
      <c r="G20" s="157"/>
      <c r="H20" s="19"/>
      <c r="I20" s="79"/>
      <c r="J20" s="79"/>
      <c r="K20" s="81"/>
      <c r="L20" s="80"/>
      <c r="M20" s="78"/>
      <c r="N20" s="79"/>
      <c r="O20" s="79"/>
      <c r="P20" s="81"/>
      <c r="Q20" s="180"/>
    </row>
    <row r="21" spans="1:17" ht="12.75">
      <c r="A21" s="23"/>
      <c r="B21" s="19"/>
      <c r="C21" s="19"/>
      <c r="D21" s="19"/>
      <c r="E21" s="19"/>
      <c r="F21" s="121"/>
      <c r="G21" s="23"/>
      <c r="H21" s="19"/>
      <c r="I21" s="19"/>
      <c r="J21" s="19"/>
      <c r="K21" s="121"/>
      <c r="L21" s="23"/>
      <c r="M21" s="19"/>
      <c r="N21" s="19"/>
      <c r="O21" s="19"/>
      <c r="P21" s="121"/>
      <c r="Q21" s="180"/>
    </row>
    <row r="22" spans="1:17" ht="12.75">
      <c r="A22" s="23"/>
      <c r="B22" s="19"/>
      <c r="C22" s="19"/>
      <c r="D22" s="19"/>
      <c r="E22" s="19"/>
      <c r="F22" s="121"/>
      <c r="G22" s="23"/>
      <c r="H22" s="19"/>
      <c r="I22" s="19"/>
      <c r="J22" s="19"/>
      <c r="K22" s="121"/>
      <c r="L22" s="23"/>
      <c r="M22" s="19"/>
      <c r="N22" s="19"/>
      <c r="O22" s="19"/>
      <c r="P22" s="121"/>
      <c r="Q22" s="180"/>
    </row>
    <row r="23" spans="1:17" ht="12.75">
      <c r="A23" s="23"/>
      <c r="B23" s="19"/>
      <c r="C23" s="19"/>
      <c r="D23" s="19"/>
      <c r="E23" s="19"/>
      <c r="F23" s="121"/>
      <c r="G23" s="23"/>
      <c r="H23" s="19"/>
      <c r="I23" s="239" t="s">
        <v>326</v>
      </c>
      <c r="J23" s="19"/>
      <c r="K23" s="238">
        <f>SUM(K17:K19)</f>
        <v>0.056</v>
      </c>
      <c r="L23" s="23"/>
      <c r="M23" s="19"/>
      <c r="N23" s="239" t="s">
        <v>326</v>
      </c>
      <c r="O23" s="19"/>
      <c r="P23" s="238">
        <f>SUM(P17:P19)</f>
        <v>-0.12700000000000003</v>
      </c>
      <c r="Q23" s="180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2015-03-30T05:52:11Z</dcterms:modified>
  <cp:category/>
  <cp:version/>
  <cp:contentType/>
  <cp:contentStatus/>
</cp:coreProperties>
</file>